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4560" activeTab="5"/>
  </bookViews>
  <sheets>
    <sheet name="表紙" sheetId="1" r:id="rId1"/>
    <sheet name="資金収支計算書" sheetId="2" r:id="rId2"/>
    <sheet name="資金収支 (内訳)" sheetId="3" r:id="rId3"/>
    <sheet name="事業活動収支計算書" sheetId="4" r:id="rId4"/>
    <sheet name="事業活動 (内訳)" sheetId="5" r:id="rId5"/>
    <sheet name="貸借対照表 (前年対比)" sheetId="6" r:id="rId6"/>
  </sheets>
  <definedNames>
    <definedName name="_xlnm.Print_Area" localSheetId="2">'資金収支 (内訳)'!$A$1:$K$153</definedName>
    <definedName name="_xlnm.Print_Area" localSheetId="4">'事業活動 (内訳)'!$A$1:$K$159</definedName>
    <definedName name="_xlnm.Print_Area" localSheetId="5">'貸借対照表 (前年対比)'!$A$1:$K$38</definedName>
    <definedName name="_xlnm.Print_Titles" localSheetId="2">'資金収支 (内訳)'!$5:$7</definedName>
    <definedName name="_xlnm.Print_Titles" localSheetId="4">'事業活動 (内訳)'!$4:$6</definedName>
  </definedNames>
  <calcPr fullCalcOnLoad="1"/>
</workbook>
</file>

<file path=xl/sharedStrings.xml><?xml version="1.0" encoding="utf-8"?>
<sst xmlns="http://schemas.openxmlformats.org/spreadsheetml/2006/main" count="1051" uniqueCount="443">
  <si>
    <t>　</t>
  </si>
  <si>
    <t>合　計</t>
  </si>
  <si>
    <t>本　部</t>
  </si>
  <si>
    <t>特別養護</t>
  </si>
  <si>
    <t>　</t>
  </si>
  <si>
    <t>介護保険収入</t>
  </si>
  <si>
    <t>　</t>
  </si>
  <si>
    <t>　</t>
  </si>
  <si>
    <t xml:space="preserve">   　介護報酬収入</t>
  </si>
  <si>
    <t xml:space="preserve">   　利用者負担金収入</t>
  </si>
  <si>
    <t>　</t>
  </si>
  <si>
    <t xml:space="preserve">   居宅介護料収入</t>
  </si>
  <si>
    <t xml:space="preserve">   利用者等利用料収入</t>
  </si>
  <si>
    <t xml:space="preserve">   　介護福祉施設利用料収入</t>
  </si>
  <si>
    <t xml:space="preserve">   　居宅介護ｻｰﾋﾞｽ利用料収入</t>
  </si>
  <si>
    <t>利用料収入</t>
  </si>
  <si>
    <t>　</t>
  </si>
  <si>
    <t>　</t>
  </si>
  <si>
    <t xml:space="preserve">   利用料収入</t>
  </si>
  <si>
    <t>　</t>
  </si>
  <si>
    <t>措置費収入</t>
  </si>
  <si>
    <t>収</t>
  </si>
  <si>
    <t xml:space="preserve">   事務費収入</t>
  </si>
  <si>
    <t xml:space="preserve">   事業費収入</t>
  </si>
  <si>
    <t>　</t>
  </si>
  <si>
    <t>運営費収入</t>
  </si>
  <si>
    <t xml:space="preserve">   運営費収入</t>
  </si>
  <si>
    <t>私的契約利用料収入</t>
  </si>
  <si>
    <t>経</t>
  </si>
  <si>
    <t xml:space="preserve">   私的契約利用料収入</t>
  </si>
  <si>
    <t>経常経費補助金収入</t>
  </si>
  <si>
    <t xml:space="preserve">   経常経費補助金収入</t>
  </si>
  <si>
    <t>寄付金収入</t>
  </si>
  <si>
    <t xml:space="preserve">   寄付金収入</t>
  </si>
  <si>
    <t>常</t>
  </si>
  <si>
    <t>雑収入</t>
  </si>
  <si>
    <t xml:space="preserve">   雑収入</t>
  </si>
  <si>
    <t>借入金利息補助金収入</t>
  </si>
  <si>
    <t xml:space="preserve">   借入金利息補助金収入</t>
  </si>
  <si>
    <t>入</t>
  </si>
  <si>
    <t>受取利息配当金収入</t>
  </si>
  <si>
    <t>活</t>
  </si>
  <si>
    <t xml:space="preserve">   受取利息配当金収入</t>
  </si>
  <si>
    <t>会計単位間繰入金収入</t>
  </si>
  <si>
    <t>　</t>
  </si>
  <si>
    <t xml:space="preserve">   公益事業会計繰入金収入</t>
  </si>
  <si>
    <t xml:space="preserve">   収益事業会計繰入金収入</t>
  </si>
  <si>
    <t>経理区分間繰入金収入</t>
  </si>
  <si>
    <t>動</t>
  </si>
  <si>
    <t xml:space="preserve">   経理区分間繰入金収入</t>
  </si>
  <si>
    <t xml:space="preserve">   経常収入計（1）</t>
  </si>
  <si>
    <t>人件費支出</t>
  </si>
  <si>
    <t xml:space="preserve">   役員報酬</t>
  </si>
  <si>
    <t xml:space="preserve">   職員諸手当</t>
  </si>
  <si>
    <t xml:space="preserve">   非常勤職員給与</t>
  </si>
  <si>
    <t xml:space="preserve">   退職金</t>
  </si>
  <si>
    <t xml:space="preserve">   退職共済掛金</t>
  </si>
  <si>
    <t xml:space="preserve">   法定福利費</t>
  </si>
  <si>
    <t>事務費支出</t>
  </si>
  <si>
    <t>支</t>
  </si>
  <si>
    <t xml:space="preserve">   福利厚生費</t>
  </si>
  <si>
    <t xml:space="preserve">   旅費交通費</t>
  </si>
  <si>
    <t xml:space="preserve">   研修費</t>
  </si>
  <si>
    <t xml:space="preserve">   消耗品費</t>
  </si>
  <si>
    <t xml:space="preserve">   器具什器費</t>
  </si>
  <si>
    <t xml:space="preserve">   印刷製本費</t>
  </si>
  <si>
    <t xml:space="preserve">   水道光熱費</t>
  </si>
  <si>
    <t xml:space="preserve">   燃料費</t>
  </si>
  <si>
    <t xml:space="preserve">   修繕費</t>
  </si>
  <si>
    <t xml:space="preserve">   通信運搬費</t>
  </si>
  <si>
    <t xml:space="preserve">   会議費</t>
  </si>
  <si>
    <t xml:space="preserve">   広報費</t>
  </si>
  <si>
    <t xml:space="preserve">   業務委託費</t>
  </si>
  <si>
    <t xml:space="preserve">   手数料</t>
  </si>
  <si>
    <t xml:space="preserve">   損害保険料</t>
  </si>
  <si>
    <t xml:space="preserve">   賃借料</t>
  </si>
  <si>
    <t xml:space="preserve">   租税公課</t>
  </si>
  <si>
    <t xml:space="preserve">   渉外費</t>
  </si>
  <si>
    <t xml:space="preserve">   諸会費</t>
  </si>
  <si>
    <t xml:space="preserve">   雑費</t>
  </si>
  <si>
    <t>事業費支出</t>
  </si>
  <si>
    <t xml:space="preserve">   給食費</t>
  </si>
  <si>
    <t xml:space="preserve">   保健衛生費</t>
  </si>
  <si>
    <t xml:space="preserve">   被服費</t>
  </si>
  <si>
    <t xml:space="preserve">   教養娯楽費</t>
  </si>
  <si>
    <t xml:space="preserve">   日用品費</t>
  </si>
  <si>
    <t>出</t>
  </si>
  <si>
    <t>借入金利息支出</t>
  </si>
  <si>
    <t xml:space="preserve">   借入金利息支出</t>
  </si>
  <si>
    <t>経理区分間繰入金支出</t>
  </si>
  <si>
    <t xml:space="preserve">   経理区分間繰入金支出</t>
  </si>
  <si>
    <t xml:space="preserve">   経常支出計（2）</t>
  </si>
  <si>
    <t>経常活動資金収支差額(3)=(1)-(2)</t>
  </si>
  <si>
    <t>　</t>
  </si>
  <si>
    <t>施設整備等補助金収入</t>
  </si>
  <si>
    <t>　</t>
  </si>
  <si>
    <t>施</t>
  </si>
  <si>
    <t xml:space="preserve">   施設整備補助金収入</t>
  </si>
  <si>
    <t xml:space="preserve">   設備整備補助金収入</t>
  </si>
  <si>
    <t>設</t>
  </si>
  <si>
    <t>施設整備等寄付金収入</t>
  </si>
  <si>
    <t xml:space="preserve">   施設整備等寄付金収入</t>
  </si>
  <si>
    <t>整</t>
  </si>
  <si>
    <t xml:space="preserve">   施設整備等借入金償還寄付金収入</t>
  </si>
  <si>
    <t xml:space="preserve">   施設整備等補助金収入</t>
  </si>
  <si>
    <t>備</t>
  </si>
  <si>
    <t>固定資産売却収入</t>
  </si>
  <si>
    <t xml:space="preserve">   器具及び備品売却収入</t>
  </si>
  <si>
    <t>等</t>
  </si>
  <si>
    <t xml:space="preserve">   車両運搬具売却収入</t>
  </si>
  <si>
    <t xml:space="preserve">   その他売却収入</t>
  </si>
  <si>
    <t>固定資産取得支出</t>
  </si>
  <si>
    <t xml:space="preserve">   建物取得支出</t>
  </si>
  <si>
    <t>る</t>
  </si>
  <si>
    <t>元入金支出</t>
  </si>
  <si>
    <t>　</t>
  </si>
  <si>
    <t xml:space="preserve">   施設整備等支出計（5）</t>
  </si>
  <si>
    <t>施設整備等資金収支差額(6)=(4)-(5)</t>
  </si>
  <si>
    <t>借入金収入</t>
  </si>
  <si>
    <t xml:space="preserve">   設備資金借入金収入</t>
  </si>
  <si>
    <t>財</t>
  </si>
  <si>
    <t xml:space="preserve">   長期運営資金借入金収入</t>
  </si>
  <si>
    <t>投資有価証券売却収入</t>
  </si>
  <si>
    <t xml:space="preserve">   投資有価証券売却収入</t>
  </si>
  <si>
    <t>務</t>
  </si>
  <si>
    <t>借入金元金償還補助金収入</t>
  </si>
  <si>
    <t xml:space="preserve">   借入金元金償還補助金収入</t>
  </si>
  <si>
    <t>積立預金取崩収入</t>
  </si>
  <si>
    <t xml:space="preserve">   その他の積立預金取崩収入</t>
  </si>
  <si>
    <t>その他の支出</t>
  </si>
  <si>
    <t xml:space="preserve">   長期貸付金回収収入</t>
  </si>
  <si>
    <t>動</t>
  </si>
  <si>
    <t xml:space="preserve">   財務収入計（7）</t>
  </si>
  <si>
    <t>借入金元金償還金支出</t>
  </si>
  <si>
    <t xml:space="preserve">   設備資金借入金償還金支出</t>
  </si>
  <si>
    <t>に</t>
  </si>
  <si>
    <t xml:space="preserve">   長期運営資金借入金償還金支出</t>
  </si>
  <si>
    <t>投資有価証券取得支出</t>
  </si>
  <si>
    <t xml:space="preserve">   投資有価証券取得支出</t>
  </si>
  <si>
    <t>積立預金積立支出</t>
  </si>
  <si>
    <t xml:space="preserve">   長期貸付金支出</t>
  </si>
  <si>
    <t>流動資産評価減等による資金減少額等</t>
  </si>
  <si>
    <t xml:space="preserve">   徴収不能額</t>
  </si>
  <si>
    <t>　</t>
  </si>
  <si>
    <t xml:space="preserve">   有価証券売却益</t>
  </si>
  <si>
    <t xml:space="preserve">   有価証券売却損</t>
  </si>
  <si>
    <t xml:space="preserve">   有価証券評価損</t>
  </si>
  <si>
    <t xml:space="preserve">   財務支出計（8）</t>
  </si>
  <si>
    <t>財務活動資金収支差額(9)=(7)-(8)</t>
  </si>
  <si>
    <t>収入</t>
  </si>
  <si>
    <t>引当金繰入</t>
  </si>
  <si>
    <t>引当金戻入</t>
  </si>
  <si>
    <t>単位:円</t>
  </si>
  <si>
    <t>勘　　　定　　　科　　　目</t>
  </si>
  <si>
    <t xml:space="preserve">   居宅介護支援介護料収入</t>
  </si>
  <si>
    <t xml:space="preserve">   　食費収入</t>
  </si>
  <si>
    <t xml:space="preserve">   　居住費収入</t>
  </si>
  <si>
    <t xml:space="preserve">   その他の事業収入</t>
  </si>
  <si>
    <t xml:space="preserve">   　補助金収入</t>
  </si>
  <si>
    <t xml:space="preserve">   　受託収入</t>
  </si>
  <si>
    <t xml:space="preserve">   利用者負担収入</t>
  </si>
  <si>
    <t xml:space="preserve">   職員俸給</t>
  </si>
  <si>
    <t>施設整備等による収支</t>
  </si>
  <si>
    <t>入</t>
  </si>
  <si>
    <t>　</t>
  </si>
  <si>
    <t>前期末支払資金残高（11）</t>
  </si>
  <si>
    <t>当期末支払資金残高（10）+（11）</t>
  </si>
  <si>
    <t>単位：円</t>
  </si>
  <si>
    <t>　</t>
  </si>
  <si>
    <t>事</t>
  </si>
  <si>
    <t>借入金元金償還補助金収入</t>
  </si>
  <si>
    <t>業</t>
  </si>
  <si>
    <t>国庫補助金等特別積立金取崩額</t>
  </si>
  <si>
    <t xml:space="preserve">   事業活動収入計（1）</t>
  </si>
  <si>
    <t>減価償却費</t>
  </si>
  <si>
    <t xml:space="preserve">   減価償却費</t>
  </si>
  <si>
    <t>借入金利息補助金収入</t>
  </si>
  <si>
    <t>受取利息配当金収入</t>
  </si>
  <si>
    <t>投資有価証券売却益</t>
  </si>
  <si>
    <t>有価証券売却益</t>
  </si>
  <si>
    <t>投資有価証券売却損</t>
  </si>
  <si>
    <t>部</t>
  </si>
  <si>
    <t>有価証券売却損</t>
  </si>
  <si>
    <t>資産評価損</t>
  </si>
  <si>
    <t>基本金組入額</t>
  </si>
  <si>
    <t>固定資産売却損・処分損</t>
  </si>
  <si>
    <t>国庫補助金等特別積立金積立額</t>
  </si>
  <si>
    <t>徴収不能額</t>
  </si>
  <si>
    <t xml:space="preserve">   徴収不能引当金繰入</t>
  </si>
  <si>
    <t xml:space="preserve">   事業活動支出計（2）</t>
  </si>
  <si>
    <t xml:space="preserve">        事業活動収支差額(3)=(1)-(2)</t>
  </si>
  <si>
    <t>繰</t>
  </si>
  <si>
    <t>越</t>
  </si>
  <si>
    <t xml:space="preserve">   借入金利息補助金収入</t>
  </si>
  <si>
    <t xml:space="preserve">   受取利息配当金収入</t>
  </si>
  <si>
    <t>差</t>
  </si>
  <si>
    <t>　</t>
  </si>
  <si>
    <t>額</t>
  </si>
  <si>
    <t xml:space="preserve">   投資有価証券売却益</t>
  </si>
  <si>
    <t xml:space="preserve">   有価証券売却益</t>
  </si>
  <si>
    <t xml:space="preserve">   事業活動外収入計（4）</t>
  </si>
  <si>
    <t xml:space="preserve">   投資有価証券売却損</t>
  </si>
  <si>
    <t xml:space="preserve">   有価証券売却損</t>
  </si>
  <si>
    <t xml:space="preserve">   有価証券評価損</t>
  </si>
  <si>
    <t xml:space="preserve">   事業活動外支出計（5）</t>
  </si>
  <si>
    <t xml:space="preserve">        事業活動外収支差額(6)=(4)-(5)</t>
  </si>
  <si>
    <t xml:space="preserve">   設備整備等補助金収入</t>
  </si>
  <si>
    <t xml:space="preserve">   施設整備等借入金償還寄付金収入</t>
  </si>
  <si>
    <t>固定資産売却益</t>
  </si>
  <si>
    <t xml:space="preserve">   器具備品売却益</t>
  </si>
  <si>
    <t xml:space="preserve">   車輌運搬具売却益</t>
  </si>
  <si>
    <t xml:space="preserve">   特別収入計（8）</t>
  </si>
  <si>
    <t xml:space="preserve">   1号基本金組入額</t>
  </si>
  <si>
    <t xml:space="preserve">   2号基本金組入額</t>
  </si>
  <si>
    <t xml:space="preserve">   3号基本金組入額</t>
  </si>
  <si>
    <t xml:space="preserve">   器具備品売却損・処分損</t>
  </si>
  <si>
    <t xml:space="preserve">   車輌運搬具売却損・処分損</t>
  </si>
  <si>
    <t xml:space="preserve">   特別支出計（9）</t>
  </si>
  <si>
    <t xml:space="preserve">        特別収支差額(10)=(8)-(9)</t>
  </si>
  <si>
    <t>　　当期活動収支差額　(11)=(7)+(10)</t>
  </si>
  <si>
    <t>　　前期繰越活動収支差額　（12）</t>
  </si>
  <si>
    <t>　　基本金取崩額　（14）</t>
  </si>
  <si>
    <t>　   　基本金取崩額　</t>
  </si>
  <si>
    <t xml:space="preserve">    基本金組入額　（15）</t>
  </si>
  <si>
    <t xml:space="preserve">       4号基本金組入額</t>
  </si>
  <si>
    <t>　　その他の積立金取崩額　（16）</t>
  </si>
  <si>
    <t>　　 　その他の積立金取崩額　</t>
  </si>
  <si>
    <t>　　   その他の積立金積立額　</t>
  </si>
  <si>
    <t xml:space="preserve">    次期繰越活動収支差額（18）</t>
  </si>
  <si>
    <t xml:space="preserve"> </t>
  </si>
  <si>
    <t>事業活動収支の部</t>
  </si>
  <si>
    <t>事業活動外収支の部</t>
  </si>
  <si>
    <t>特別収支の部</t>
  </si>
  <si>
    <t>資　　　　産　　　　の　　　　部</t>
  </si>
  <si>
    <t>負　　　債　　　の　　　　部</t>
  </si>
  <si>
    <t>科　　　　　　　目</t>
  </si>
  <si>
    <t>流　動　資　産</t>
  </si>
  <si>
    <t>流　動　負　債</t>
  </si>
  <si>
    <t>現金預金</t>
  </si>
  <si>
    <t>未収金</t>
  </si>
  <si>
    <t>預り金</t>
  </si>
  <si>
    <t>固　定　資　産</t>
  </si>
  <si>
    <t>固　定　負　債</t>
  </si>
  <si>
    <t>　基本財産</t>
  </si>
  <si>
    <t>建物</t>
  </si>
  <si>
    <t>基本財産特定預金</t>
  </si>
  <si>
    <t>　　負　債　の　部　合　計</t>
  </si>
  <si>
    <t>基　　本　　金</t>
  </si>
  <si>
    <t>　その他の固定資産</t>
  </si>
  <si>
    <t>基本金</t>
  </si>
  <si>
    <t>構築物</t>
  </si>
  <si>
    <t>国庫補助金等特別積立金</t>
  </si>
  <si>
    <t>機械及び装置</t>
  </si>
  <si>
    <t>車両運搬具</t>
  </si>
  <si>
    <t>次期繰越活動収支差額</t>
  </si>
  <si>
    <t>器具及び備品</t>
  </si>
  <si>
    <t>その他の固定資産</t>
  </si>
  <si>
    <t>（うち当期活動収支差額）</t>
  </si>
  <si>
    <t>　純　資　産　の　部　合　計</t>
  </si>
  <si>
    <t>　資　産　の　部　合　計</t>
  </si>
  <si>
    <t>　負債及び純資産の部合計</t>
  </si>
  <si>
    <t xml:space="preserve">     =(13)+(14)-(15)+(16)-(17)</t>
  </si>
  <si>
    <t>前払金</t>
  </si>
  <si>
    <t>投資有価証券</t>
  </si>
  <si>
    <t>（自）平成17年4月１日　（至）平成18年3月31日</t>
  </si>
  <si>
    <t>老人ホーム</t>
  </si>
  <si>
    <t>老人介護</t>
  </si>
  <si>
    <t>支援ｾﾝﾀｰ</t>
  </si>
  <si>
    <t>　介護福祉施設介護料収入</t>
  </si>
  <si>
    <t>　　介護報酬収入</t>
  </si>
  <si>
    <t>　　利用者負担金収入</t>
  </si>
  <si>
    <t>　　基本食事サービス料</t>
  </si>
  <si>
    <t xml:space="preserve">   器具備品取得支出</t>
  </si>
  <si>
    <t xml:space="preserve">           経常収支差額(7)=(3)+(6)</t>
  </si>
  <si>
    <t>　居宅介護料収入</t>
  </si>
  <si>
    <t>　居宅介護支援介護料収入</t>
  </si>
  <si>
    <t>　利用者等利用料収入</t>
  </si>
  <si>
    <t>　その他の事業収入</t>
  </si>
  <si>
    <t>　　介護報酬収入</t>
  </si>
  <si>
    <t>　　介護福祉施設利用料収入</t>
  </si>
  <si>
    <t>　　居宅介護ｻｰﾋﾞｽ利用料収入</t>
  </si>
  <si>
    <t>　　食費収入</t>
  </si>
  <si>
    <t>　　居住費収入</t>
  </si>
  <si>
    <t>　　補助金収入</t>
  </si>
  <si>
    <t>　　受託収入</t>
  </si>
  <si>
    <t>　　利用料収入</t>
  </si>
  <si>
    <t>　　利用者負担収入</t>
  </si>
  <si>
    <t>　　事務費収入</t>
  </si>
  <si>
    <t>　　事業費収入</t>
  </si>
  <si>
    <t>　　運営費収入</t>
  </si>
  <si>
    <t>　　私的契約利用料収入</t>
  </si>
  <si>
    <t>　　経常経費補助金収入</t>
  </si>
  <si>
    <t>　　寄付金収入</t>
  </si>
  <si>
    <t>　　雑収入</t>
  </si>
  <si>
    <t>　　借入金元金償還補助金収入</t>
  </si>
  <si>
    <t>支出</t>
  </si>
  <si>
    <t>収　　入</t>
  </si>
  <si>
    <t>支　　出</t>
  </si>
  <si>
    <t>事　業　活　動　外　収　支　の　部</t>
  </si>
  <si>
    <t>収　　　　　　　　　　　　　　　　　　　　入</t>
  </si>
  <si>
    <t>支　　　　　　　　　　　　　　　　　　　　　　　　　出</t>
  </si>
  <si>
    <t>特　別　収　支　の　部</t>
  </si>
  <si>
    <t>収　　　入</t>
  </si>
  <si>
    <t>収　入</t>
  </si>
  <si>
    <t>支　出</t>
  </si>
  <si>
    <t>前期繰越活動収支差額　（12）</t>
  </si>
  <si>
    <t>当期末繰越活動収支差額(13)=(11)+(12)</t>
  </si>
  <si>
    <t>基本金取崩額　（14）</t>
  </si>
  <si>
    <t>基本金組入額　（15）</t>
  </si>
  <si>
    <t>その他の積立金取崩額　（16）</t>
  </si>
  <si>
    <t>その他の積立金積立額　（17）</t>
  </si>
  <si>
    <t>　　その他の積立金積立額　（17）</t>
  </si>
  <si>
    <t xml:space="preserve">   施設整備等収入計（4）</t>
  </si>
  <si>
    <t>会計単位間繰入金支出</t>
  </si>
  <si>
    <t>その他の収入</t>
  </si>
  <si>
    <t>ショート</t>
  </si>
  <si>
    <t>ﾃﾞｲｻｰﾋﾞｽ</t>
  </si>
  <si>
    <t>ステイ</t>
  </si>
  <si>
    <t>センター</t>
  </si>
  <si>
    <t>　</t>
  </si>
  <si>
    <t xml:space="preserve"> </t>
  </si>
  <si>
    <t>　</t>
  </si>
  <si>
    <t>　</t>
  </si>
  <si>
    <t>　</t>
  </si>
  <si>
    <t>　</t>
  </si>
  <si>
    <t>に</t>
  </si>
  <si>
    <t>よ</t>
  </si>
  <si>
    <t>　</t>
  </si>
  <si>
    <t>る</t>
  </si>
  <si>
    <t>　</t>
  </si>
  <si>
    <t>　</t>
  </si>
  <si>
    <t>よ</t>
  </si>
  <si>
    <t>る</t>
  </si>
  <si>
    <t>に</t>
  </si>
  <si>
    <t>よ</t>
  </si>
  <si>
    <t>　</t>
  </si>
  <si>
    <t>る</t>
  </si>
  <si>
    <t>に</t>
  </si>
  <si>
    <t>に</t>
  </si>
  <si>
    <t>　</t>
  </si>
  <si>
    <t>　</t>
  </si>
  <si>
    <t xml:space="preserve"> </t>
  </si>
  <si>
    <t>の</t>
  </si>
  <si>
    <t>の</t>
  </si>
  <si>
    <t>前年度末</t>
  </si>
  <si>
    <t>当年度末</t>
  </si>
  <si>
    <t>増減</t>
  </si>
  <si>
    <t>円</t>
  </si>
  <si>
    <t>本年度決算</t>
  </si>
  <si>
    <t>前年度決算</t>
  </si>
  <si>
    <t>事　業　活　動　収　支　計　算　書　（社会福祉事業）</t>
  </si>
  <si>
    <t>予　算</t>
  </si>
  <si>
    <t>決　算</t>
  </si>
  <si>
    <t>差　異</t>
  </si>
  <si>
    <t>備　考</t>
  </si>
  <si>
    <t>予　　備　　費　(10)</t>
  </si>
  <si>
    <t>当期資金収支差額合計</t>
  </si>
  <si>
    <t>(11)=(3)+(6)+(9)-(10)</t>
  </si>
  <si>
    <t>資　金　収　支　計　算　書　（社会福祉事業）</t>
  </si>
  <si>
    <t>前期末支払資金残高（12）</t>
  </si>
  <si>
    <t>当期末支払資金残高（11）+（12）</t>
  </si>
  <si>
    <t>（単位：円）</t>
  </si>
  <si>
    <t>当期資金
収支差額</t>
  </si>
  <si>
    <t>【注記】１：減価償却費の累計額</t>
  </si>
  <si>
    <t>　　　　２：重要な会計方針</t>
  </si>
  <si>
    <t>　　　　　(1)有価証券の評価方法　　　移動平均法による原価法</t>
  </si>
  <si>
    <t>　　　　　　　基本財産建物</t>
  </si>
  <si>
    <t>　　　　　　担保している債務の種類及び金額</t>
  </si>
  <si>
    <t>　　　　　　　施設設備資金借入金</t>
  </si>
  <si>
    <t>純　　資　　産　　の　　部</t>
  </si>
  <si>
    <t>施設設備資金借入金</t>
  </si>
  <si>
    <t>（自）平成18年4月１日　（至）平成19年3月31日</t>
  </si>
  <si>
    <t>事　業　活　動　収　支　計　算　書　</t>
  </si>
  <si>
    <t>その他の積立金</t>
  </si>
  <si>
    <t>貸　　借　　対　　照　　表　　</t>
  </si>
  <si>
    <t xml:space="preserve">   その他資産取得支出</t>
  </si>
  <si>
    <t>資　　金　　収　　支　　決　　算　　内　　訳　　表</t>
  </si>
  <si>
    <t>事　　業　　活　　動　　収　　支　　内　　訳　　表</t>
  </si>
  <si>
    <t>賞与引当金</t>
  </si>
  <si>
    <t xml:space="preserve">   賞与引当金繰入</t>
  </si>
  <si>
    <t>会計単位間繰入金支出</t>
  </si>
  <si>
    <t>　　　　３：基本財産の増加</t>
  </si>
  <si>
    <t>　　　　４：担保に供されている資産の種類及び金額</t>
  </si>
  <si>
    <t>　　　　　(2)賞与引当金の計上基準　　職員に対して支給する賞与の支出に充てるため、将来の支給見込額のうち当年度の負担額を計上しています。</t>
  </si>
  <si>
    <t xml:space="preserve">   公益事業会計繰入金支出</t>
  </si>
  <si>
    <t xml:space="preserve">   公益事業会計繰入金支出</t>
  </si>
  <si>
    <t>（参考）</t>
  </si>
  <si>
    <t>　＋受取利息配当金－支払利息</t>
  </si>
  <si>
    <t>事業活動収支差額(3)</t>
  </si>
  <si>
    <t>※※※※※※※※※※※※※※※※※※※※※※※※※※※※※※※※※※</t>
  </si>
  <si>
    <t>※</t>
  </si>
  <si>
    <t>※</t>
  </si>
  <si>
    <t>※</t>
  </si>
  <si>
    <t>※</t>
  </si>
  <si>
    <t>※※※※※※※※※※※※※※※※※※※※※※※※※※※※※※※※※※</t>
  </si>
  <si>
    <t>社会福祉法人　寿幸会</t>
  </si>
  <si>
    <t>未払金</t>
  </si>
  <si>
    <t>　　賞与引当金戻入</t>
  </si>
  <si>
    <t>の</t>
  </si>
  <si>
    <r>
      <t>当期資金収支差額合計</t>
    </r>
    <r>
      <rPr>
        <sz val="11"/>
        <rFont val="ＭＳ ゴシック"/>
        <family val="3"/>
      </rPr>
      <t>(10)=(3)+(6)+(9)</t>
    </r>
  </si>
  <si>
    <r>
      <t>財務活動資金収支差額</t>
    </r>
    <r>
      <rPr>
        <sz val="11"/>
        <rFont val="ＭＳ ゴシック"/>
        <family val="3"/>
      </rPr>
      <t>(9)=(7)-(8)</t>
    </r>
  </si>
  <si>
    <r>
      <t xml:space="preserve">   財務支出計</t>
    </r>
    <r>
      <rPr>
        <sz val="11"/>
        <rFont val="ＭＳ ゴシック"/>
        <family val="3"/>
      </rPr>
      <t>（8）</t>
    </r>
  </si>
  <si>
    <r>
      <t xml:space="preserve">   財務収入計</t>
    </r>
    <r>
      <rPr>
        <sz val="11"/>
        <rFont val="ＭＳ ゴシック"/>
        <family val="3"/>
      </rPr>
      <t>（7）</t>
    </r>
  </si>
  <si>
    <r>
      <t>施設整備等資金収支差額</t>
    </r>
    <r>
      <rPr>
        <sz val="11"/>
        <rFont val="ＭＳ ゴシック"/>
        <family val="3"/>
      </rPr>
      <t>(6)=(4)-(5)</t>
    </r>
  </si>
  <si>
    <r>
      <t xml:space="preserve">   施設整備等支出計</t>
    </r>
    <r>
      <rPr>
        <sz val="11"/>
        <rFont val="ＭＳ ゴシック"/>
        <family val="3"/>
      </rPr>
      <t>（5）</t>
    </r>
  </si>
  <si>
    <r>
      <t xml:space="preserve">   施設整備等収入計</t>
    </r>
    <r>
      <rPr>
        <sz val="11"/>
        <rFont val="ＭＳ ゴシック"/>
        <family val="3"/>
      </rPr>
      <t>（4）</t>
    </r>
  </si>
  <si>
    <r>
      <t>経常活動資金収支差額</t>
    </r>
    <r>
      <rPr>
        <sz val="11"/>
        <rFont val="ＭＳ ゴシック"/>
        <family val="3"/>
      </rPr>
      <t>(3)=(1)-(2)</t>
    </r>
  </si>
  <si>
    <r>
      <t xml:space="preserve">   経常支出計</t>
    </r>
    <r>
      <rPr>
        <sz val="11"/>
        <rFont val="ＭＳ ゴシック"/>
        <family val="3"/>
      </rPr>
      <t>（2）</t>
    </r>
  </si>
  <si>
    <r>
      <t xml:space="preserve">   経常収入計</t>
    </r>
    <r>
      <rPr>
        <sz val="11"/>
        <rFont val="ＭＳ ゴシック"/>
        <family val="3"/>
      </rPr>
      <t>（1）</t>
    </r>
  </si>
  <si>
    <r>
      <t xml:space="preserve">   事業活動支出計</t>
    </r>
    <r>
      <rPr>
        <sz val="11"/>
        <rFont val="ＭＳ ゴシック"/>
        <family val="3"/>
      </rPr>
      <t>（2）</t>
    </r>
  </si>
  <si>
    <r>
      <t xml:space="preserve">     事業活動収支差額</t>
    </r>
    <r>
      <rPr>
        <sz val="11"/>
        <rFont val="ＭＳ ゴシック"/>
        <family val="3"/>
      </rPr>
      <t>(3)=(1)-(2)</t>
    </r>
  </si>
  <si>
    <r>
      <t>　　事業活動収入計</t>
    </r>
    <r>
      <rPr>
        <sz val="11"/>
        <rFont val="ＭＳ ゴシック"/>
        <family val="3"/>
      </rPr>
      <t>（1）</t>
    </r>
  </si>
  <si>
    <r>
      <t xml:space="preserve">    事業活動外収支差額</t>
    </r>
    <r>
      <rPr>
        <sz val="11"/>
        <rFont val="ＭＳ ゴシック"/>
        <family val="3"/>
      </rPr>
      <t>(6)=(4)-(5)</t>
    </r>
  </si>
  <si>
    <r>
      <t xml:space="preserve">   事業活動外支出計</t>
    </r>
    <r>
      <rPr>
        <sz val="11"/>
        <rFont val="ＭＳ ゴシック"/>
        <family val="3"/>
      </rPr>
      <t>（5）</t>
    </r>
  </si>
  <si>
    <t xml:space="preserve">     =(13)+(14)-(15)+(16)-(17)</t>
  </si>
  <si>
    <t>　　当期末繰越活動収支差額
       （13）=(11)+(12)</t>
  </si>
  <si>
    <r>
      <t xml:space="preserve">   特別収入計</t>
    </r>
    <r>
      <rPr>
        <sz val="11"/>
        <rFont val="ＭＳ ゴシック"/>
        <family val="3"/>
      </rPr>
      <t>（8）</t>
    </r>
  </si>
  <si>
    <r>
      <rPr>
        <b/>
        <sz val="11"/>
        <rFont val="ＭＳ ゴシック"/>
        <family val="3"/>
      </rPr>
      <t xml:space="preserve">     経常収支差額</t>
    </r>
    <r>
      <rPr>
        <sz val="11"/>
        <rFont val="ＭＳ ゴシック"/>
        <family val="3"/>
      </rPr>
      <t>(7)=(3)+(6)</t>
    </r>
  </si>
  <si>
    <r>
      <t xml:space="preserve">   特別支出計</t>
    </r>
    <r>
      <rPr>
        <sz val="11"/>
        <rFont val="ＭＳ ゴシック"/>
        <family val="3"/>
      </rPr>
      <t>（9）</t>
    </r>
  </si>
  <si>
    <r>
      <t xml:space="preserve">        特別収支差額</t>
    </r>
    <r>
      <rPr>
        <sz val="11"/>
        <rFont val="ＭＳ ゴシック"/>
        <family val="3"/>
      </rPr>
      <t>(10)=(8)-(9)</t>
    </r>
  </si>
  <si>
    <r>
      <t>　　当期活動収支差額　</t>
    </r>
    <r>
      <rPr>
        <sz val="11"/>
        <rFont val="ＭＳ ゴシック"/>
        <family val="3"/>
      </rPr>
      <t>(11)=(7)+(10)</t>
    </r>
  </si>
  <si>
    <t>資　金　収　支　計　算　書</t>
  </si>
  <si>
    <t>一般会計</t>
  </si>
  <si>
    <t>居宅介護
支援事業</t>
  </si>
  <si>
    <t xml:space="preserve">   車両運搬具取得支出</t>
  </si>
  <si>
    <t xml:space="preserve">   施設整備修繕積立預金積立支出</t>
  </si>
  <si>
    <t>権利</t>
  </si>
  <si>
    <t xml:space="preserve">   公益事業会計元入金支出</t>
  </si>
  <si>
    <t xml:space="preserve">   収益事業会計元入金支出</t>
  </si>
  <si>
    <t>施設整備修繕積立金</t>
  </si>
  <si>
    <t>施設整備修繕積立預金</t>
  </si>
  <si>
    <t>土地</t>
  </si>
  <si>
    <t>（55,037,451）</t>
  </si>
  <si>
    <t>（36,980,067）</t>
  </si>
  <si>
    <t>（△18,057,384）</t>
  </si>
  <si>
    <t>第12期</t>
  </si>
  <si>
    <t>自　平成26年 4月 1日</t>
  </si>
  <si>
    <t>至　平成27年 3月31日</t>
  </si>
  <si>
    <t>　　　　　建物(庇増設等)</t>
  </si>
  <si>
    <t>平成27年3月31日現在　　</t>
  </si>
  <si>
    <t>（自）平成26年4月１日　（至）平成27年3月31日</t>
  </si>
  <si>
    <t>　（自）平成26年4月１日　（至）平成27年3月31日</t>
  </si>
  <si>
    <t xml:space="preserve">   権利取得支出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</si>
</sst>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_ "/>
    <numFmt numFmtId="178" formatCode="0.0000"/>
    <numFmt numFmtId="179" formatCode="0_ "/>
    <numFmt numFmtId="180" formatCode="0.0_ "/>
    <numFmt numFmtId="181" formatCode="0.00_ "/>
    <numFmt numFmtId="182" formatCode="#,##0;&quot;▲ &quot;#,##0"/>
    <numFmt numFmtId="183" formatCode="0&quot;件&quot;"/>
    <numFmt numFmtId="184" formatCode="#,##0_)&quot;円&quot;;\(\$#,##0\)&quot;円&quot;"/>
    <numFmt numFmtId="185" formatCode="#,##0.000;[Red]\-#,##0.000"/>
    <numFmt numFmtId="186" formatCode="0.0000000"/>
    <numFmt numFmtId="187" formatCode="0.000000"/>
    <numFmt numFmtId="188" formatCode="0.00000"/>
    <numFmt numFmtId="189" formatCode="0.000"/>
    <numFmt numFmtId="190" formatCode="0.0"/>
    <numFmt numFmtId="191" formatCode="#,##0.0000;[Red]\-#,##0.0000"/>
    <numFmt numFmtId="192" formatCode="#,##0;&quot;△ &quot;#,##0"/>
    <numFmt numFmtId="193" formatCode="0;&quot;△ &quot;0"/>
    <numFmt numFmtId="194" formatCode="0.0%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10" xfId="0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2" fillId="0" borderId="12" xfId="49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38" fontId="2" fillId="0" borderId="13" xfId="49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1" xfId="49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38" fontId="2" fillId="0" borderId="0" xfId="0" applyNumberFormat="1" applyFont="1" applyAlignment="1">
      <alignment/>
    </xf>
    <xf numFmtId="38" fontId="2" fillId="0" borderId="13" xfId="49" applyFont="1" applyBorder="1" applyAlignment="1">
      <alignment horizontal="right"/>
    </xf>
    <xf numFmtId="38" fontId="2" fillId="0" borderId="13" xfId="49" applyFont="1" applyFill="1" applyBorder="1" applyAlignment="1">
      <alignment/>
    </xf>
    <xf numFmtId="38" fontId="2" fillId="0" borderId="12" xfId="49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8" fontId="2" fillId="0" borderId="17" xfId="49" applyFont="1" applyBorder="1" applyAlignment="1">
      <alignment/>
    </xf>
    <xf numFmtId="38" fontId="2" fillId="0" borderId="16" xfId="49" applyFont="1" applyBorder="1" applyAlignment="1">
      <alignment/>
    </xf>
    <xf numFmtId="0" fontId="2" fillId="0" borderId="19" xfId="0" applyFont="1" applyBorder="1" applyAlignment="1">
      <alignment/>
    </xf>
    <xf numFmtId="38" fontId="2" fillId="0" borderId="11" xfId="49" applyFont="1" applyBorder="1" applyAlignment="1">
      <alignment horizontal="right"/>
    </xf>
    <xf numFmtId="38" fontId="2" fillId="0" borderId="19" xfId="49" applyFont="1" applyBorder="1" applyAlignment="1">
      <alignment/>
    </xf>
    <xf numFmtId="38" fontId="2" fillId="0" borderId="19" xfId="49" applyFont="1" applyBorder="1" applyAlignment="1">
      <alignment horizontal="right"/>
    </xf>
    <xf numFmtId="38" fontId="2" fillId="0" borderId="17" xfId="49" applyFont="1" applyBorder="1" applyAlignment="1">
      <alignment horizontal="right"/>
    </xf>
    <xf numFmtId="38" fontId="2" fillId="0" borderId="20" xfId="49" applyFont="1" applyBorder="1" applyAlignment="1">
      <alignment/>
    </xf>
    <xf numFmtId="0" fontId="2" fillId="0" borderId="19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8" fontId="2" fillId="0" borderId="16" xfId="49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38" fontId="2" fillId="0" borderId="20" xfId="49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38" fontId="2" fillId="0" borderId="21" xfId="49" applyFont="1" applyBorder="1" applyAlignment="1">
      <alignment/>
    </xf>
    <xf numFmtId="38" fontId="2" fillId="0" borderId="21" xfId="49" applyFont="1" applyBorder="1" applyAlignment="1">
      <alignment horizontal="right"/>
    </xf>
    <xf numFmtId="38" fontId="2" fillId="0" borderId="14" xfId="49" applyFont="1" applyBorder="1" applyAlignment="1">
      <alignment horizontal="right"/>
    </xf>
    <xf numFmtId="38" fontId="2" fillId="0" borderId="12" xfId="49" applyFont="1" applyBorder="1" applyAlignment="1">
      <alignment horizontal="center" vertical="center"/>
    </xf>
    <xf numFmtId="0" fontId="2" fillId="24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0" borderId="0" xfId="0" applyFont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8" fontId="2" fillId="0" borderId="12" xfId="49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38" fontId="2" fillId="0" borderId="23" xfId="49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12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8" fontId="2" fillId="24" borderId="14" xfId="49" applyFont="1" applyFill="1" applyBorder="1" applyAlignment="1">
      <alignment/>
    </xf>
    <xf numFmtId="38" fontId="2" fillId="24" borderId="23" xfId="49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7" fillId="0" borderId="0" xfId="0" applyFont="1" applyAlignment="1">
      <alignment horizontal="right" vertical="center" wrapText="1"/>
    </xf>
    <xf numFmtId="38" fontId="8" fillId="0" borderId="0" xfId="49" applyFont="1" applyAlignment="1">
      <alignment vertical="center"/>
    </xf>
    <xf numFmtId="192" fontId="2" fillId="0" borderId="12" xfId="49" applyNumberFormat="1" applyFont="1" applyBorder="1" applyAlignment="1">
      <alignment vertical="center"/>
    </xf>
    <xf numFmtId="192" fontId="2" fillId="0" borderId="13" xfId="49" applyNumberFormat="1" applyFont="1" applyBorder="1" applyAlignment="1">
      <alignment vertical="center"/>
    </xf>
    <xf numFmtId="192" fontId="2" fillId="0" borderId="16" xfId="49" applyNumberFormat="1" applyFont="1" applyBorder="1" applyAlignment="1">
      <alignment vertical="center"/>
    </xf>
    <xf numFmtId="192" fontId="2" fillId="0" borderId="12" xfId="49" applyNumberFormat="1" applyFont="1" applyBorder="1" applyAlignment="1">
      <alignment/>
    </xf>
    <xf numFmtId="192" fontId="2" fillId="0" borderId="12" xfId="49" applyNumberFormat="1" applyFont="1" applyBorder="1" applyAlignment="1">
      <alignment horizontal="right"/>
    </xf>
    <xf numFmtId="192" fontId="2" fillId="0" borderId="17" xfId="49" applyNumberFormat="1" applyFont="1" applyBorder="1" applyAlignment="1">
      <alignment/>
    </xf>
    <xf numFmtId="192" fontId="2" fillId="0" borderId="14" xfId="49" applyNumberFormat="1" applyFont="1" applyBorder="1" applyAlignment="1">
      <alignment/>
    </xf>
    <xf numFmtId="192" fontId="2" fillId="0" borderId="16" xfId="49" applyNumberFormat="1" applyFont="1" applyBorder="1" applyAlignment="1">
      <alignment/>
    </xf>
    <xf numFmtId="192" fontId="2" fillId="0" borderId="20" xfId="49" applyNumberFormat="1" applyFont="1" applyBorder="1" applyAlignment="1">
      <alignment/>
    </xf>
    <xf numFmtId="192" fontId="2" fillId="0" borderId="11" xfId="49" applyNumberFormat="1" applyFont="1" applyBorder="1" applyAlignment="1">
      <alignment/>
    </xf>
    <xf numFmtId="0" fontId="2" fillId="0" borderId="25" xfId="0" applyFont="1" applyBorder="1" applyAlignment="1">
      <alignment/>
    </xf>
    <xf numFmtId="192" fontId="2" fillId="0" borderId="25" xfId="49" applyNumberFormat="1" applyFont="1" applyBorder="1" applyAlignment="1">
      <alignment/>
    </xf>
    <xf numFmtId="0" fontId="2" fillId="0" borderId="26" xfId="0" applyFont="1" applyBorder="1" applyAlignment="1">
      <alignment/>
    </xf>
    <xf numFmtId="192" fontId="2" fillId="0" borderId="26" xfId="49" applyNumberFormat="1" applyFont="1" applyBorder="1" applyAlignment="1">
      <alignment/>
    </xf>
    <xf numFmtId="0" fontId="2" fillId="0" borderId="27" xfId="0" applyFont="1" applyBorder="1" applyAlignment="1">
      <alignment/>
    </xf>
    <xf numFmtId="192" fontId="2" fillId="0" borderId="27" xfId="49" applyNumberFormat="1" applyFont="1" applyBorder="1" applyAlignment="1">
      <alignment/>
    </xf>
    <xf numFmtId="192" fontId="2" fillId="0" borderId="28" xfId="49" applyNumberFormat="1" applyFont="1" applyBorder="1" applyAlignment="1">
      <alignment horizontal="right"/>
    </xf>
    <xf numFmtId="192" fontId="2" fillId="0" borderId="26" xfId="49" applyNumberFormat="1" applyFont="1" applyBorder="1" applyAlignment="1">
      <alignment horizontal="right"/>
    </xf>
    <xf numFmtId="192" fontId="2" fillId="0" borderId="29" xfId="49" applyNumberFormat="1" applyFont="1" applyBorder="1" applyAlignment="1">
      <alignment horizontal="right"/>
    </xf>
    <xf numFmtId="192" fontId="2" fillId="0" borderId="27" xfId="49" applyNumberFormat="1" applyFont="1" applyBorder="1" applyAlignment="1">
      <alignment horizontal="right"/>
    </xf>
    <xf numFmtId="192" fontId="2" fillId="0" borderId="30" xfId="49" applyNumberFormat="1" applyFont="1" applyBorder="1" applyAlignment="1">
      <alignment horizontal="right"/>
    </xf>
    <xf numFmtId="192" fontId="2" fillId="0" borderId="25" xfId="49" applyNumberFormat="1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92" fontId="2" fillId="0" borderId="28" xfId="49" applyNumberFormat="1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192" fontId="2" fillId="0" borderId="29" xfId="49" applyNumberFormat="1" applyFont="1" applyBorder="1" applyAlignment="1">
      <alignment/>
    </xf>
    <xf numFmtId="38" fontId="2" fillId="0" borderId="25" xfId="49" applyFont="1" applyBorder="1" applyAlignment="1">
      <alignment/>
    </xf>
    <xf numFmtId="38" fontId="2" fillId="0" borderId="26" xfId="49" applyFont="1" applyBorder="1" applyAlignment="1">
      <alignment/>
    </xf>
    <xf numFmtId="38" fontId="2" fillId="0" borderId="27" xfId="49" applyFont="1" applyBorder="1" applyAlignment="1">
      <alignment/>
    </xf>
    <xf numFmtId="38" fontId="2" fillId="0" borderId="28" xfId="49" applyFont="1" applyBorder="1" applyAlignment="1">
      <alignment/>
    </xf>
    <xf numFmtId="38" fontId="2" fillId="0" borderId="28" xfId="49" applyFont="1" applyBorder="1" applyAlignment="1">
      <alignment horizontal="right"/>
    </xf>
    <xf numFmtId="38" fontId="2" fillId="0" borderId="26" xfId="49" applyFont="1" applyBorder="1" applyAlignment="1">
      <alignment horizontal="right"/>
    </xf>
    <xf numFmtId="38" fontId="2" fillId="0" borderId="29" xfId="49" applyFont="1" applyBorder="1" applyAlignment="1">
      <alignment/>
    </xf>
    <xf numFmtId="38" fontId="2" fillId="0" borderId="29" xfId="49" applyFont="1" applyBorder="1" applyAlignment="1">
      <alignment horizontal="right"/>
    </xf>
    <xf numFmtId="38" fontId="2" fillId="0" borderId="27" xfId="49" applyFont="1" applyBorder="1" applyAlignment="1">
      <alignment horizontal="right"/>
    </xf>
    <xf numFmtId="38" fontId="2" fillId="0" borderId="25" xfId="49" applyFont="1" applyBorder="1" applyAlignment="1">
      <alignment horizontal="right"/>
    </xf>
    <xf numFmtId="0" fontId="2" fillId="25" borderId="26" xfId="0" applyFont="1" applyFill="1" applyBorder="1" applyAlignment="1">
      <alignment/>
    </xf>
    <xf numFmtId="38" fontId="2" fillId="25" borderId="26" xfId="49" applyFont="1" applyFill="1" applyBorder="1" applyAlignment="1">
      <alignment/>
    </xf>
    <xf numFmtId="38" fontId="2" fillId="0" borderId="30" xfId="49" applyFont="1" applyBorder="1" applyAlignment="1">
      <alignment/>
    </xf>
    <xf numFmtId="0" fontId="2" fillId="21" borderId="26" xfId="0" applyFont="1" applyFill="1" applyBorder="1" applyAlignment="1">
      <alignment/>
    </xf>
    <xf numFmtId="38" fontId="2" fillId="21" borderId="26" xfId="49" applyFont="1" applyFill="1" applyBorder="1" applyAlignment="1">
      <alignment/>
    </xf>
    <xf numFmtId="192" fontId="2" fillId="0" borderId="33" xfId="49" applyNumberFormat="1" applyFont="1" applyBorder="1" applyAlignment="1">
      <alignment/>
    </xf>
    <xf numFmtId="192" fontId="2" fillId="0" borderId="34" xfId="49" applyNumberFormat="1" applyFont="1" applyBorder="1" applyAlignment="1">
      <alignment/>
    </xf>
    <xf numFmtId="192" fontId="2" fillId="0" borderId="35" xfId="49" applyNumberFormat="1" applyFont="1" applyBorder="1" applyAlignment="1">
      <alignment/>
    </xf>
    <xf numFmtId="192" fontId="2" fillId="0" borderId="21" xfId="49" applyNumberFormat="1" applyFont="1" applyBorder="1" applyAlignment="1">
      <alignment/>
    </xf>
    <xf numFmtId="192" fontId="2" fillId="0" borderId="21" xfId="49" applyNumberFormat="1" applyFont="1" applyBorder="1" applyAlignment="1">
      <alignment horizontal="right"/>
    </xf>
    <xf numFmtId="192" fontId="2" fillId="24" borderId="23" xfId="49" applyNumberFormat="1" applyFont="1" applyFill="1" applyBorder="1" applyAlignment="1">
      <alignment/>
    </xf>
    <xf numFmtId="192" fontId="2" fillId="0" borderId="13" xfId="49" applyNumberFormat="1" applyFont="1" applyBorder="1" applyAlignment="1">
      <alignment/>
    </xf>
    <xf numFmtId="0" fontId="2" fillId="0" borderId="13" xfId="0" applyFont="1" applyBorder="1" applyAlignment="1">
      <alignment horizontal="center" textRotation="255"/>
    </xf>
    <xf numFmtId="0" fontId="2" fillId="0" borderId="36" xfId="0" applyFont="1" applyBorder="1" applyAlignment="1">
      <alignment/>
    </xf>
    <xf numFmtId="192" fontId="2" fillId="0" borderId="36" xfId="49" applyNumberFormat="1" applyFont="1" applyBorder="1" applyAlignment="1">
      <alignment/>
    </xf>
    <xf numFmtId="38" fontId="2" fillId="0" borderId="36" xfId="49" applyFont="1" applyBorder="1" applyAlignment="1">
      <alignment/>
    </xf>
    <xf numFmtId="38" fontId="2" fillId="0" borderId="37" xfId="49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>
      <alignment vertical="center"/>
      <protection/>
    </xf>
    <xf numFmtId="0" fontId="9" fillId="24" borderId="25" xfId="0" applyFont="1" applyFill="1" applyBorder="1" applyAlignment="1">
      <alignment/>
    </xf>
    <xf numFmtId="38" fontId="9" fillId="24" borderId="25" xfId="49" applyFont="1" applyFill="1" applyBorder="1" applyAlignment="1">
      <alignment/>
    </xf>
    <xf numFmtId="0" fontId="9" fillId="24" borderId="26" xfId="0" applyFont="1" applyFill="1" applyBorder="1" applyAlignment="1">
      <alignment/>
    </xf>
    <xf numFmtId="38" fontId="9" fillId="24" borderId="26" xfId="49" applyFont="1" applyFill="1" applyBorder="1" applyAlignment="1">
      <alignment/>
    </xf>
    <xf numFmtId="0" fontId="9" fillId="0" borderId="12" xfId="0" applyFont="1" applyBorder="1" applyAlignment="1">
      <alignment/>
    </xf>
    <xf numFmtId="38" fontId="9" fillId="0" borderId="12" xfId="49" applyFont="1" applyBorder="1" applyAlignment="1">
      <alignment horizontal="right"/>
    </xf>
    <xf numFmtId="38" fontId="9" fillId="0" borderId="12" xfId="49" applyFont="1" applyBorder="1" applyAlignment="1">
      <alignment/>
    </xf>
    <xf numFmtId="0" fontId="9" fillId="0" borderId="18" xfId="0" applyFont="1" applyBorder="1" applyAlignment="1">
      <alignment/>
    </xf>
    <xf numFmtId="38" fontId="9" fillId="0" borderId="17" xfId="49" applyFont="1" applyBorder="1" applyAlignment="1">
      <alignment/>
    </xf>
    <xf numFmtId="38" fontId="9" fillId="0" borderId="16" xfId="49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38" fontId="9" fillId="0" borderId="14" xfId="49" applyFont="1" applyBorder="1" applyAlignment="1">
      <alignment/>
    </xf>
    <xf numFmtId="38" fontId="9" fillId="24" borderId="30" xfId="49" applyFont="1" applyFill="1" applyBorder="1" applyAlignment="1">
      <alignment horizontal="right"/>
    </xf>
    <xf numFmtId="38" fontId="9" fillId="24" borderId="25" xfId="49" applyFont="1" applyFill="1" applyBorder="1" applyAlignment="1">
      <alignment horizontal="right"/>
    </xf>
    <xf numFmtId="0" fontId="9" fillId="0" borderId="16" xfId="0" applyFont="1" applyBorder="1" applyAlignment="1">
      <alignment/>
    </xf>
    <xf numFmtId="38" fontId="9" fillId="24" borderId="26" xfId="49" applyFont="1" applyFill="1" applyBorder="1" applyAlignment="1">
      <alignment horizontal="right"/>
    </xf>
    <xf numFmtId="38" fontId="9" fillId="0" borderId="13" xfId="49" applyFont="1" applyBorder="1" applyAlignment="1">
      <alignment/>
    </xf>
    <xf numFmtId="0" fontId="9" fillId="0" borderId="21" xfId="0" applyFont="1" applyBorder="1" applyAlignment="1">
      <alignment/>
    </xf>
    <xf numFmtId="0" fontId="2" fillId="0" borderId="37" xfId="0" applyFont="1" applyBorder="1" applyAlignment="1">
      <alignment/>
    </xf>
    <xf numFmtId="38" fontId="2" fillId="0" borderId="36" xfId="49" applyFont="1" applyBorder="1" applyAlignment="1">
      <alignment horizontal="right"/>
    </xf>
    <xf numFmtId="38" fontId="2" fillId="0" borderId="37" xfId="49" applyFont="1" applyBorder="1" applyAlignment="1">
      <alignment horizontal="right"/>
    </xf>
    <xf numFmtId="38" fontId="2" fillId="0" borderId="38" xfId="49" applyFont="1" applyBorder="1" applyAlignment="1">
      <alignment horizontal="right"/>
    </xf>
    <xf numFmtId="38" fontId="2" fillId="0" borderId="39" xfId="49" applyFont="1" applyBorder="1" applyAlignment="1">
      <alignment horizontal="right"/>
    </xf>
    <xf numFmtId="0" fontId="9" fillId="8" borderId="25" xfId="0" applyFont="1" applyFill="1" applyBorder="1" applyAlignment="1">
      <alignment/>
    </xf>
    <xf numFmtId="38" fontId="9" fillId="8" borderId="25" xfId="49" applyFont="1" applyFill="1" applyBorder="1" applyAlignment="1">
      <alignment/>
    </xf>
    <xf numFmtId="0" fontId="9" fillId="8" borderId="26" xfId="0" applyFont="1" applyFill="1" applyBorder="1" applyAlignment="1">
      <alignment/>
    </xf>
    <xf numFmtId="38" fontId="9" fillId="8" borderId="26" xfId="49" applyFont="1" applyFill="1" applyBorder="1" applyAlignment="1">
      <alignment/>
    </xf>
    <xf numFmtId="0" fontId="9" fillId="8" borderId="27" xfId="0" applyFont="1" applyFill="1" applyBorder="1" applyAlignment="1">
      <alignment/>
    </xf>
    <xf numFmtId="38" fontId="9" fillId="8" borderId="27" xfId="49" applyFont="1" applyFill="1" applyBorder="1" applyAlignment="1">
      <alignment/>
    </xf>
    <xf numFmtId="38" fontId="2" fillId="0" borderId="14" xfId="49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38" fontId="4" fillId="0" borderId="21" xfId="49" applyFont="1" applyBorder="1" applyAlignment="1">
      <alignment horizontal="right"/>
    </xf>
    <xf numFmtId="38" fontId="2" fillId="0" borderId="38" xfId="49" applyFont="1" applyBorder="1" applyAlignment="1">
      <alignment/>
    </xf>
    <xf numFmtId="38" fontId="2" fillId="0" borderId="39" xfId="49" applyFont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17" xfId="49" applyFont="1" applyFill="1" applyBorder="1" applyAlignment="1">
      <alignment/>
    </xf>
    <xf numFmtId="38" fontId="9" fillId="8" borderId="28" xfId="49" applyFont="1" applyFill="1" applyBorder="1" applyAlignment="1">
      <alignment/>
    </xf>
    <xf numFmtId="38" fontId="9" fillId="8" borderId="30" xfId="49" applyFont="1" applyFill="1" applyBorder="1" applyAlignment="1">
      <alignment/>
    </xf>
    <xf numFmtId="38" fontId="9" fillId="0" borderId="16" xfId="49" applyFont="1" applyBorder="1" applyAlignment="1">
      <alignment horizontal="right"/>
    </xf>
    <xf numFmtId="0" fontId="2" fillId="0" borderId="12" xfId="0" applyFont="1" applyBorder="1" applyAlignment="1">
      <alignment horizontal="left" vertical="distributed"/>
    </xf>
    <xf numFmtId="38" fontId="2" fillId="0" borderId="11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38" fontId="2" fillId="0" borderId="16" xfId="49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豊　決算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1409700</xdr:colOff>
      <xdr:row>12</xdr:row>
      <xdr:rowOff>57150</xdr:rowOff>
    </xdr:from>
    <xdr:to>
      <xdr:col>2</xdr:col>
      <xdr:colOff>3505200</xdr:colOff>
      <xdr:row>14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2352675" y="2124075"/>
          <a:ext cx="20955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ＭＳ 明朝"/>
              <a:cs typeface="ＭＳ 明朝"/>
            </a:rPr>
            <a:t>決算報告書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1943100</xdr:colOff>
      <xdr:row>167</xdr:row>
      <xdr:rowOff>142875</xdr:rowOff>
    </xdr:from>
    <xdr:to>
      <xdr:col>5</xdr:col>
      <xdr:colOff>447675</xdr:colOff>
      <xdr:row>175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581275" y="28784550"/>
          <a:ext cx="3352800" cy="140017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2057400</xdr:colOff>
      <xdr:row>167</xdr:row>
      <xdr:rowOff>28575</xdr:rowOff>
    </xdr:from>
    <xdr:to>
      <xdr:col>5</xdr:col>
      <xdr:colOff>390525</xdr:colOff>
      <xdr:row>172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28900" y="30375225"/>
          <a:ext cx="2076450" cy="981075"/>
        </a:xfrm>
        <a:prstGeom prst="downArrow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5"/>
  <sheetViews>
    <sheetView zoomScalePageLayoutView="0" workbookViewId="0" topLeftCell="A1">
      <selection activeCell="C30" sqref="C30"/>
    </sheetView>
  </sheetViews>
  <sheetFormatPr defaultColWidth="9.00390625" defaultRowHeight="13.5"/>
  <cols>
    <col min="1" max="1" width="9.00390625" style="150" customWidth="1"/>
    <col min="2" max="2" width="3.375" style="148" bestFit="1" customWidth="1"/>
    <col min="3" max="3" width="64.00390625" style="149" customWidth="1"/>
    <col min="4" max="4" width="3.375" style="150" bestFit="1" customWidth="1"/>
    <col min="5" max="16384" width="9.00390625" style="150" customWidth="1"/>
  </cols>
  <sheetData>
    <row r="2" ht="13.5">
      <c r="C2" s="149" t="s">
        <v>389</v>
      </c>
    </row>
    <row r="3" spans="2:4" ht="13.5">
      <c r="B3" s="148" t="s">
        <v>390</v>
      </c>
      <c r="D3" s="150" t="s">
        <v>390</v>
      </c>
    </row>
    <row r="4" spans="2:4" ht="13.5">
      <c r="B4" s="148" t="s">
        <v>390</v>
      </c>
      <c r="D4" s="150" t="s">
        <v>390</v>
      </c>
    </row>
    <row r="5" spans="2:4" ht="13.5">
      <c r="B5" s="148" t="s">
        <v>390</v>
      </c>
      <c r="D5" s="150" t="s">
        <v>390</v>
      </c>
    </row>
    <row r="6" spans="2:4" ht="13.5">
      <c r="B6" s="148" t="s">
        <v>390</v>
      </c>
      <c r="D6" s="150" t="s">
        <v>390</v>
      </c>
    </row>
    <row r="7" spans="2:4" ht="13.5">
      <c r="B7" s="148" t="s">
        <v>390</v>
      </c>
      <c r="C7" s="150"/>
      <c r="D7" s="150" t="s">
        <v>390</v>
      </c>
    </row>
    <row r="8" spans="2:4" ht="13.5">
      <c r="B8" s="148" t="s">
        <v>390</v>
      </c>
      <c r="D8" s="150" t="s">
        <v>390</v>
      </c>
    </row>
    <row r="9" spans="2:4" ht="13.5">
      <c r="B9" s="148" t="s">
        <v>390</v>
      </c>
      <c r="D9" s="150" t="s">
        <v>390</v>
      </c>
    </row>
    <row r="10" spans="2:4" ht="13.5">
      <c r="B10" s="148" t="s">
        <v>390</v>
      </c>
      <c r="C10" s="149" t="s">
        <v>435</v>
      </c>
      <c r="D10" s="150" t="s">
        <v>390</v>
      </c>
    </row>
    <row r="11" spans="2:4" ht="13.5">
      <c r="B11" s="148" t="s">
        <v>390</v>
      </c>
      <c r="D11" s="150" t="s">
        <v>390</v>
      </c>
    </row>
    <row r="12" spans="2:4" ht="13.5">
      <c r="B12" s="148" t="s">
        <v>390</v>
      </c>
      <c r="D12" s="150" t="s">
        <v>390</v>
      </c>
    </row>
    <row r="13" spans="2:4" ht="13.5">
      <c r="B13" s="148" t="s">
        <v>390</v>
      </c>
      <c r="D13" s="150" t="s">
        <v>390</v>
      </c>
    </row>
    <row r="14" spans="2:4" ht="13.5">
      <c r="B14" s="148" t="s">
        <v>390</v>
      </c>
      <c r="D14" s="150" t="s">
        <v>390</v>
      </c>
    </row>
    <row r="15" spans="2:4" ht="13.5">
      <c r="B15" s="148" t="s">
        <v>390</v>
      </c>
      <c r="D15" s="150" t="s">
        <v>390</v>
      </c>
    </row>
    <row r="16" spans="2:4" ht="13.5">
      <c r="B16" s="148" t="s">
        <v>390</v>
      </c>
      <c r="D16" s="150" t="s">
        <v>390</v>
      </c>
    </row>
    <row r="17" spans="2:4" ht="13.5">
      <c r="B17" s="148" t="s">
        <v>390</v>
      </c>
      <c r="D17" s="150" t="s">
        <v>390</v>
      </c>
    </row>
    <row r="18" spans="2:4" ht="13.5">
      <c r="B18" s="148" t="s">
        <v>390</v>
      </c>
      <c r="D18" s="150" t="s">
        <v>390</v>
      </c>
    </row>
    <row r="19" spans="2:4" ht="13.5">
      <c r="B19" s="148" t="s">
        <v>390</v>
      </c>
      <c r="D19" s="150" t="s">
        <v>390</v>
      </c>
    </row>
    <row r="20" spans="2:4" ht="13.5">
      <c r="B20" s="148" t="s">
        <v>390</v>
      </c>
      <c r="C20" s="149" t="s">
        <v>436</v>
      </c>
      <c r="D20" s="150" t="s">
        <v>390</v>
      </c>
    </row>
    <row r="21" spans="2:4" ht="13.5">
      <c r="B21" s="148" t="s">
        <v>390</v>
      </c>
      <c r="C21" s="149" t="s">
        <v>437</v>
      </c>
      <c r="D21" s="150" t="s">
        <v>390</v>
      </c>
    </row>
    <row r="22" spans="2:4" ht="13.5">
      <c r="B22" s="148" t="s">
        <v>390</v>
      </c>
      <c r="D22" s="150" t="s">
        <v>390</v>
      </c>
    </row>
    <row r="23" spans="2:4" ht="13.5">
      <c r="B23" s="148" t="s">
        <v>390</v>
      </c>
      <c r="D23" s="150" t="s">
        <v>390</v>
      </c>
    </row>
    <row r="24" spans="2:4" ht="13.5">
      <c r="B24" s="148" t="s">
        <v>390</v>
      </c>
      <c r="D24" s="150" t="s">
        <v>390</v>
      </c>
    </row>
    <row r="25" spans="2:4" ht="13.5">
      <c r="B25" s="148" t="s">
        <v>390</v>
      </c>
      <c r="D25" s="150" t="s">
        <v>390</v>
      </c>
    </row>
    <row r="26" spans="2:4" ht="13.5">
      <c r="B26" s="148" t="s">
        <v>390</v>
      </c>
      <c r="D26" s="150" t="s">
        <v>390</v>
      </c>
    </row>
    <row r="27" spans="2:4" ht="13.5">
      <c r="B27" s="148" t="s">
        <v>390</v>
      </c>
      <c r="D27" s="150" t="s">
        <v>390</v>
      </c>
    </row>
    <row r="28" spans="2:4" ht="13.5">
      <c r="B28" s="148" t="s">
        <v>390</v>
      </c>
      <c r="D28" s="150" t="s">
        <v>390</v>
      </c>
    </row>
    <row r="29" spans="2:4" ht="13.5">
      <c r="B29" s="148" t="s">
        <v>390</v>
      </c>
      <c r="D29" s="150" t="s">
        <v>390</v>
      </c>
    </row>
    <row r="30" spans="2:4" ht="13.5">
      <c r="B30" s="148" t="s">
        <v>390</v>
      </c>
      <c r="D30" s="150" t="s">
        <v>390</v>
      </c>
    </row>
    <row r="31" spans="2:4" ht="13.5">
      <c r="B31" s="148" t="s">
        <v>390</v>
      </c>
      <c r="D31" s="150" t="s">
        <v>390</v>
      </c>
    </row>
    <row r="32" spans="2:4" ht="13.5">
      <c r="B32" s="148" t="s">
        <v>390</v>
      </c>
      <c r="D32" s="150" t="s">
        <v>390</v>
      </c>
    </row>
    <row r="33" spans="2:4" ht="13.5">
      <c r="B33" s="148" t="s">
        <v>390</v>
      </c>
      <c r="D33" s="150" t="s">
        <v>390</v>
      </c>
    </row>
    <row r="34" spans="2:4" ht="13.5">
      <c r="B34" s="148" t="s">
        <v>390</v>
      </c>
      <c r="D34" s="150" t="s">
        <v>390</v>
      </c>
    </row>
    <row r="35" spans="2:4" ht="13.5">
      <c r="B35" s="148" t="s">
        <v>390</v>
      </c>
      <c r="D35" s="150" t="s">
        <v>390</v>
      </c>
    </row>
    <row r="36" spans="2:4" ht="13.5">
      <c r="B36" s="148" t="s">
        <v>390</v>
      </c>
      <c r="C36" s="150"/>
      <c r="D36" s="150" t="s">
        <v>391</v>
      </c>
    </row>
    <row r="37" spans="2:4" ht="13.5">
      <c r="B37" s="148" t="s">
        <v>391</v>
      </c>
      <c r="C37" s="150"/>
      <c r="D37" s="150" t="s">
        <v>392</v>
      </c>
    </row>
    <row r="38" spans="2:4" ht="13.5">
      <c r="B38" s="148" t="s">
        <v>392</v>
      </c>
      <c r="D38" s="150" t="s">
        <v>392</v>
      </c>
    </row>
    <row r="39" spans="2:4" ht="13.5">
      <c r="B39" s="148" t="s">
        <v>392</v>
      </c>
      <c r="D39" s="150" t="s">
        <v>392</v>
      </c>
    </row>
    <row r="40" spans="2:4" ht="13.5">
      <c r="B40" s="148" t="s">
        <v>392</v>
      </c>
      <c r="D40" s="150" t="s">
        <v>392</v>
      </c>
    </row>
    <row r="41" spans="2:4" ht="13.5">
      <c r="B41" s="148" t="s">
        <v>392</v>
      </c>
      <c r="D41" s="150" t="s">
        <v>392</v>
      </c>
    </row>
    <row r="42" spans="2:4" ht="13.5">
      <c r="B42" s="148" t="s">
        <v>392</v>
      </c>
      <c r="D42" s="150" t="s">
        <v>392</v>
      </c>
    </row>
    <row r="43" spans="2:4" ht="13.5">
      <c r="B43" s="148" t="s">
        <v>392</v>
      </c>
      <c r="D43" s="150" t="s">
        <v>392</v>
      </c>
    </row>
    <row r="44" spans="2:4" ht="13.5">
      <c r="B44" s="148" t="s">
        <v>392</v>
      </c>
      <c r="D44" s="150" t="s">
        <v>392</v>
      </c>
    </row>
    <row r="45" spans="2:4" ht="13.5">
      <c r="B45" s="148" t="s">
        <v>392</v>
      </c>
      <c r="D45" s="150" t="s">
        <v>392</v>
      </c>
    </row>
    <row r="46" spans="2:4" ht="13.5">
      <c r="B46" s="148" t="s">
        <v>392</v>
      </c>
      <c r="D46" s="150" t="s">
        <v>392</v>
      </c>
    </row>
    <row r="47" spans="2:4" ht="13.5">
      <c r="B47" s="148" t="s">
        <v>392</v>
      </c>
      <c r="C47" s="149" t="s">
        <v>395</v>
      </c>
      <c r="D47" s="150" t="s">
        <v>393</v>
      </c>
    </row>
    <row r="48" spans="2:4" ht="13.5">
      <c r="B48" s="148" t="s">
        <v>393</v>
      </c>
      <c r="D48" s="150" t="s">
        <v>393</v>
      </c>
    </row>
    <row r="49" spans="2:4" ht="13.5">
      <c r="B49" s="148" t="s">
        <v>393</v>
      </c>
      <c r="D49" s="150" t="s">
        <v>393</v>
      </c>
    </row>
    <row r="50" spans="2:4" ht="13.5">
      <c r="B50" s="148" t="s">
        <v>393</v>
      </c>
      <c r="D50" s="150" t="s">
        <v>393</v>
      </c>
    </row>
    <row r="51" spans="2:4" ht="13.5">
      <c r="B51" s="148" t="s">
        <v>393</v>
      </c>
      <c r="D51" s="150" t="s">
        <v>393</v>
      </c>
    </row>
    <row r="52" spans="2:4" ht="13.5">
      <c r="B52" s="148" t="s">
        <v>393</v>
      </c>
      <c r="D52" s="150" t="s">
        <v>393</v>
      </c>
    </row>
    <row r="53" spans="2:4" ht="13.5">
      <c r="B53" s="148" t="s">
        <v>393</v>
      </c>
      <c r="D53" s="150" t="s">
        <v>393</v>
      </c>
    </row>
    <row r="54" spans="2:4" ht="13.5">
      <c r="B54" s="148" t="s">
        <v>393</v>
      </c>
      <c r="D54" s="150" t="s">
        <v>393</v>
      </c>
    </row>
    <row r="55" ht="13.5">
      <c r="C55" s="149" t="s">
        <v>394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5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2.625" style="2" customWidth="1"/>
    <col min="2" max="3" width="2.875" style="2" customWidth="1"/>
    <col min="4" max="4" width="34.125" style="2" customWidth="1"/>
    <col min="5" max="7" width="15.00390625" style="2" bestFit="1" customWidth="1"/>
    <col min="8" max="8" width="13.875" style="2" customWidth="1"/>
    <col min="9" max="16384" width="9.00390625" style="2" customWidth="1"/>
  </cols>
  <sheetData>
    <row r="1" spans="1:8" ht="14.25">
      <c r="A1" s="51"/>
      <c r="B1" s="201" t="s">
        <v>421</v>
      </c>
      <c r="C1" s="201"/>
      <c r="D1" s="201"/>
      <c r="E1" s="201"/>
      <c r="F1" s="201"/>
      <c r="G1" s="201"/>
      <c r="H1" s="201"/>
    </row>
    <row r="2" spans="1:8" ht="13.5">
      <c r="A2" s="51"/>
      <c r="B2" s="202" t="s">
        <v>440</v>
      </c>
      <c r="C2" s="202"/>
      <c r="D2" s="202"/>
      <c r="E2" s="202"/>
      <c r="F2" s="202"/>
      <c r="G2" s="202"/>
      <c r="H2" s="202"/>
    </row>
    <row r="3" spans="1:8" ht="13.5">
      <c r="A3" s="51"/>
      <c r="B3" s="1"/>
      <c r="F3" s="5"/>
      <c r="G3" s="5"/>
      <c r="H3" s="5" t="s">
        <v>361</v>
      </c>
    </row>
    <row r="4" spans="1:8" ht="13.5">
      <c r="A4" s="51"/>
      <c r="B4" s="203" t="s">
        <v>153</v>
      </c>
      <c r="C4" s="204"/>
      <c r="D4" s="205"/>
      <c r="E4" s="209" t="s">
        <v>351</v>
      </c>
      <c r="F4" s="209" t="s">
        <v>352</v>
      </c>
      <c r="G4" s="209" t="s">
        <v>353</v>
      </c>
      <c r="H4" s="209" t="s">
        <v>354</v>
      </c>
    </row>
    <row r="5" spans="1:8" ht="13.5">
      <c r="A5" s="51"/>
      <c r="B5" s="206"/>
      <c r="C5" s="207"/>
      <c r="D5" s="208"/>
      <c r="E5" s="210"/>
      <c r="F5" s="210"/>
      <c r="G5" s="210"/>
      <c r="H5" s="210"/>
    </row>
    <row r="6" spans="1:8" ht="13.5">
      <c r="A6" s="51"/>
      <c r="B6" s="11" t="s">
        <v>319</v>
      </c>
      <c r="C6" s="12" t="s">
        <v>320</v>
      </c>
      <c r="D6" s="102" t="s">
        <v>5</v>
      </c>
      <c r="E6" s="103">
        <v>534400000</v>
      </c>
      <c r="F6" s="103">
        <v>522317838</v>
      </c>
      <c r="G6" s="103">
        <f>E6-F6</f>
        <v>12082162</v>
      </c>
      <c r="H6" s="120"/>
    </row>
    <row r="7" spans="1:8" ht="13.5">
      <c r="A7" s="51"/>
      <c r="B7" s="11" t="s">
        <v>28</v>
      </c>
      <c r="C7" s="12"/>
      <c r="D7" s="104" t="s">
        <v>15</v>
      </c>
      <c r="E7" s="105">
        <v>0</v>
      </c>
      <c r="F7" s="105">
        <v>0</v>
      </c>
      <c r="G7" s="105">
        <f aca="true" t="shared" si="0" ref="G7:G17">E7-F7</f>
        <v>0</v>
      </c>
      <c r="H7" s="121"/>
    </row>
    <row r="8" spans="1:8" ht="13.5">
      <c r="A8" s="51"/>
      <c r="B8" s="11" t="s">
        <v>6</v>
      </c>
      <c r="C8" s="12" t="s">
        <v>21</v>
      </c>
      <c r="D8" s="104" t="s">
        <v>20</v>
      </c>
      <c r="E8" s="105">
        <v>0</v>
      </c>
      <c r="F8" s="105">
        <v>0</v>
      </c>
      <c r="G8" s="105">
        <f t="shared" si="0"/>
        <v>0</v>
      </c>
      <c r="H8" s="121"/>
    </row>
    <row r="9" spans="1:8" ht="13.5">
      <c r="A9" s="51"/>
      <c r="B9" s="11" t="s">
        <v>34</v>
      </c>
      <c r="C9" s="12"/>
      <c r="D9" s="104" t="s">
        <v>25</v>
      </c>
      <c r="E9" s="105">
        <v>0</v>
      </c>
      <c r="F9" s="105">
        <v>0</v>
      </c>
      <c r="G9" s="105">
        <f t="shared" si="0"/>
        <v>0</v>
      </c>
      <c r="H9" s="121"/>
    </row>
    <row r="10" spans="1:8" ht="13.5">
      <c r="A10" s="51"/>
      <c r="B10" s="11" t="s">
        <v>321</v>
      </c>
      <c r="C10" s="12"/>
      <c r="D10" s="104" t="s">
        <v>27</v>
      </c>
      <c r="E10" s="105">
        <v>0</v>
      </c>
      <c r="F10" s="105">
        <v>0</v>
      </c>
      <c r="G10" s="105">
        <f t="shared" si="0"/>
        <v>0</v>
      </c>
      <c r="H10" s="121"/>
    </row>
    <row r="11" spans="1:8" ht="13.5">
      <c r="A11" s="51"/>
      <c r="B11" s="11" t="s">
        <v>41</v>
      </c>
      <c r="C11" s="12"/>
      <c r="D11" s="104" t="s">
        <v>30</v>
      </c>
      <c r="E11" s="105">
        <v>0</v>
      </c>
      <c r="F11" s="105">
        <v>0</v>
      </c>
      <c r="G11" s="105">
        <f t="shared" si="0"/>
        <v>0</v>
      </c>
      <c r="H11" s="121"/>
    </row>
    <row r="12" spans="1:8" ht="13.5">
      <c r="A12" s="51"/>
      <c r="B12" s="11"/>
      <c r="C12" s="12"/>
      <c r="D12" s="104" t="s">
        <v>32</v>
      </c>
      <c r="E12" s="105">
        <v>0</v>
      </c>
      <c r="F12" s="105">
        <v>0</v>
      </c>
      <c r="G12" s="105">
        <f t="shared" si="0"/>
        <v>0</v>
      </c>
      <c r="H12" s="121"/>
    </row>
    <row r="13" spans="1:8" ht="13.5">
      <c r="A13" s="51"/>
      <c r="B13" s="11" t="s">
        <v>48</v>
      </c>
      <c r="C13" s="12"/>
      <c r="D13" s="104" t="s">
        <v>35</v>
      </c>
      <c r="E13" s="105">
        <v>3140000</v>
      </c>
      <c r="F13" s="105">
        <v>3012463</v>
      </c>
      <c r="G13" s="105">
        <f t="shared" si="0"/>
        <v>127537</v>
      </c>
      <c r="H13" s="121"/>
    </row>
    <row r="14" spans="1:8" ht="13.5">
      <c r="A14" s="51"/>
      <c r="B14" s="11"/>
      <c r="C14" s="12"/>
      <c r="D14" s="104" t="s">
        <v>37</v>
      </c>
      <c r="E14" s="105">
        <v>0</v>
      </c>
      <c r="F14" s="105">
        <v>0</v>
      </c>
      <c r="G14" s="105">
        <f t="shared" si="0"/>
        <v>0</v>
      </c>
      <c r="H14" s="121"/>
    </row>
    <row r="15" spans="1:8" ht="13.5">
      <c r="A15" s="51"/>
      <c r="B15" s="11" t="s">
        <v>333</v>
      </c>
      <c r="C15" s="12" t="s">
        <v>39</v>
      </c>
      <c r="D15" s="104" t="s">
        <v>40</v>
      </c>
      <c r="E15" s="105">
        <v>200000</v>
      </c>
      <c r="F15" s="105">
        <v>82585</v>
      </c>
      <c r="G15" s="105">
        <f t="shared" si="0"/>
        <v>117415</v>
      </c>
      <c r="H15" s="121"/>
    </row>
    <row r="16" spans="1:8" ht="13.5">
      <c r="A16" s="51"/>
      <c r="B16" s="11" t="s">
        <v>0</v>
      </c>
      <c r="C16" s="12" t="s">
        <v>0</v>
      </c>
      <c r="D16" s="104" t="s">
        <v>43</v>
      </c>
      <c r="E16" s="105">
        <v>2000000</v>
      </c>
      <c r="F16" s="105">
        <v>1500000</v>
      </c>
      <c r="G16" s="105">
        <f t="shared" si="0"/>
        <v>500000</v>
      </c>
      <c r="H16" s="121"/>
    </row>
    <row r="17" spans="1:8" ht="13.5">
      <c r="A17" s="51"/>
      <c r="B17" s="11" t="s">
        <v>334</v>
      </c>
      <c r="C17" s="12"/>
      <c r="D17" s="106" t="s">
        <v>47</v>
      </c>
      <c r="E17" s="107">
        <v>13380000</v>
      </c>
      <c r="F17" s="107">
        <v>9980000</v>
      </c>
      <c r="G17" s="107">
        <f t="shared" si="0"/>
        <v>3400000</v>
      </c>
      <c r="H17" s="122"/>
    </row>
    <row r="18" spans="1:8" ht="13.5">
      <c r="A18" s="51"/>
      <c r="B18" s="11" t="s">
        <v>335</v>
      </c>
      <c r="C18" s="19"/>
      <c r="D18" s="19" t="s">
        <v>50</v>
      </c>
      <c r="E18" s="96">
        <f>SUM(E6:E17)</f>
        <v>553120000</v>
      </c>
      <c r="F18" s="96">
        <f>SUM(F6:F17)</f>
        <v>536892886</v>
      </c>
      <c r="G18" s="96">
        <f>SUM(G6:G17)</f>
        <v>16227114</v>
      </c>
      <c r="H18" s="21"/>
    </row>
    <row r="19" spans="1:8" ht="13.5">
      <c r="A19" s="51"/>
      <c r="B19" s="11" t="s">
        <v>336</v>
      </c>
      <c r="C19" s="12"/>
      <c r="D19" s="102" t="s">
        <v>51</v>
      </c>
      <c r="E19" s="103">
        <v>328910000</v>
      </c>
      <c r="F19" s="103">
        <v>313488887</v>
      </c>
      <c r="G19" s="103">
        <f aca="true" t="shared" si="1" ref="G19:G24">E19-F19</f>
        <v>15421113</v>
      </c>
      <c r="H19" s="120"/>
    </row>
    <row r="20" spans="1:8" ht="13.5">
      <c r="A20" s="51"/>
      <c r="B20" s="11" t="s">
        <v>17</v>
      </c>
      <c r="C20" s="12" t="s">
        <v>59</v>
      </c>
      <c r="D20" s="104" t="s">
        <v>58</v>
      </c>
      <c r="E20" s="105">
        <v>67110000</v>
      </c>
      <c r="F20" s="105">
        <v>60367506</v>
      </c>
      <c r="G20" s="105">
        <f t="shared" si="1"/>
        <v>6742494</v>
      </c>
      <c r="H20" s="121"/>
    </row>
    <row r="21" spans="1:8" ht="13.5">
      <c r="A21" s="51"/>
      <c r="B21" s="11" t="s">
        <v>21</v>
      </c>
      <c r="C21" s="12" t="s">
        <v>322</v>
      </c>
      <c r="D21" s="104" t="s">
        <v>80</v>
      </c>
      <c r="E21" s="105">
        <v>80660000</v>
      </c>
      <c r="F21" s="105">
        <v>72444962</v>
      </c>
      <c r="G21" s="105">
        <f t="shared" si="1"/>
        <v>8215038</v>
      </c>
      <c r="H21" s="121"/>
    </row>
    <row r="22" spans="1:8" ht="13.5">
      <c r="A22" s="51"/>
      <c r="B22" s="11" t="s">
        <v>6</v>
      </c>
      <c r="C22" s="12" t="s">
        <v>6</v>
      </c>
      <c r="D22" s="104" t="s">
        <v>87</v>
      </c>
      <c r="E22" s="105">
        <v>6699210</v>
      </c>
      <c r="F22" s="105">
        <v>6699210</v>
      </c>
      <c r="G22" s="105">
        <f t="shared" si="1"/>
        <v>0</v>
      </c>
      <c r="H22" s="121"/>
    </row>
    <row r="23" spans="1:8" ht="13.5">
      <c r="A23" s="51"/>
      <c r="B23" s="11"/>
      <c r="C23" s="12"/>
      <c r="D23" s="143" t="s">
        <v>313</v>
      </c>
      <c r="E23" s="144">
        <v>2000000</v>
      </c>
      <c r="F23" s="144">
        <v>1500000</v>
      </c>
      <c r="G23" s="144">
        <f t="shared" si="1"/>
        <v>500000</v>
      </c>
      <c r="H23" s="145"/>
    </row>
    <row r="24" spans="1:8" ht="13.5">
      <c r="A24" s="51"/>
      <c r="B24" s="11" t="s">
        <v>59</v>
      </c>
      <c r="C24" s="12" t="s">
        <v>86</v>
      </c>
      <c r="D24" s="106" t="s">
        <v>89</v>
      </c>
      <c r="E24" s="107">
        <v>13380000</v>
      </c>
      <c r="F24" s="107">
        <v>9980000</v>
      </c>
      <c r="G24" s="107">
        <f t="shared" si="1"/>
        <v>3400000</v>
      </c>
      <c r="H24" s="122"/>
    </row>
    <row r="25" spans="1:8" ht="13.5">
      <c r="A25" s="51"/>
      <c r="B25" s="11"/>
      <c r="C25" s="19"/>
      <c r="D25" s="19" t="s">
        <v>91</v>
      </c>
      <c r="E25" s="99">
        <f>SUM(E19:E24)</f>
        <v>498759210</v>
      </c>
      <c r="F25" s="99">
        <f>SUM(F19:F24)</f>
        <v>464480565</v>
      </c>
      <c r="G25" s="99">
        <f>SUM(G19:G24)</f>
        <v>34278645</v>
      </c>
      <c r="H25" s="30"/>
    </row>
    <row r="26" spans="1:8" ht="13.5">
      <c r="A26" s="51"/>
      <c r="B26" s="10"/>
      <c r="C26" s="27" t="s">
        <v>92</v>
      </c>
      <c r="D26" s="28"/>
      <c r="E26" s="99">
        <f>E18-E25</f>
        <v>54360790</v>
      </c>
      <c r="F26" s="99">
        <f>F18-F25</f>
        <v>72412321</v>
      </c>
      <c r="G26" s="99">
        <f>G18-G25</f>
        <v>-18051531</v>
      </c>
      <c r="H26" s="20"/>
    </row>
    <row r="27" spans="1:8" ht="13.5">
      <c r="A27" s="51"/>
      <c r="B27" s="11" t="s">
        <v>96</v>
      </c>
      <c r="C27" s="31"/>
      <c r="D27" s="102" t="s">
        <v>94</v>
      </c>
      <c r="E27" s="103">
        <v>0</v>
      </c>
      <c r="F27" s="103">
        <v>0</v>
      </c>
      <c r="G27" s="103">
        <f>E27-F27</f>
        <v>0</v>
      </c>
      <c r="H27" s="120"/>
    </row>
    <row r="28" spans="1:8" ht="13.5">
      <c r="A28" s="51"/>
      <c r="B28" s="11" t="s">
        <v>99</v>
      </c>
      <c r="C28" s="31" t="s">
        <v>21</v>
      </c>
      <c r="D28" s="104" t="s">
        <v>100</v>
      </c>
      <c r="E28" s="116">
        <v>0</v>
      </c>
      <c r="F28" s="108">
        <v>0</v>
      </c>
      <c r="G28" s="108">
        <f>E28-F28</f>
        <v>0</v>
      </c>
      <c r="H28" s="125"/>
    </row>
    <row r="29" spans="1:8" ht="13.5">
      <c r="A29" s="51"/>
      <c r="B29" s="11" t="s">
        <v>102</v>
      </c>
      <c r="C29" s="31" t="s">
        <v>39</v>
      </c>
      <c r="D29" s="104" t="s">
        <v>106</v>
      </c>
      <c r="E29" s="116">
        <v>0</v>
      </c>
      <c r="F29" s="108">
        <v>0</v>
      </c>
      <c r="G29" s="108">
        <f>E29-F29</f>
        <v>0</v>
      </c>
      <c r="H29" s="125"/>
    </row>
    <row r="30" spans="1:8" ht="13.5">
      <c r="A30" s="51"/>
      <c r="B30" s="11" t="s">
        <v>105</v>
      </c>
      <c r="C30" s="12"/>
      <c r="D30" s="106"/>
      <c r="E30" s="119"/>
      <c r="F30" s="110"/>
      <c r="G30" s="110"/>
      <c r="H30" s="128"/>
    </row>
    <row r="31" spans="1:8" ht="13.5">
      <c r="A31" s="51"/>
      <c r="B31" s="11" t="s">
        <v>108</v>
      </c>
      <c r="C31" s="19"/>
      <c r="D31" s="19" t="s">
        <v>312</v>
      </c>
      <c r="E31" s="99">
        <f>SUM(E27:E30)</f>
        <v>0</v>
      </c>
      <c r="F31" s="99">
        <f>SUM(F27:F30)</f>
        <v>0</v>
      </c>
      <c r="G31" s="99">
        <f>SUM(G27:G30)</f>
        <v>0</v>
      </c>
      <c r="H31" s="30"/>
    </row>
    <row r="32" spans="1:8" ht="13.5">
      <c r="A32" s="51"/>
      <c r="B32" s="11" t="s">
        <v>337</v>
      </c>
      <c r="C32" s="31" t="s">
        <v>59</v>
      </c>
      <c r="D32" s="102" t="s">
        <v>111</v>
      </c>
      <c r="E32" s="103">
        <v>3500000</v>
      </c>
      <c r="F32" s="103">
        <v>3312743</v>
      </c>
      <c r="G32" s="103">
        <f>E32-F32</f>
        <v>187257</v>
      </c>
      <c r="H32" s="120"/>
    </row>
    <row r="33" spans="1:8" ht="13.5">
      <c r="A33" s="51"/>
      <c r="B33" s="37" t="s">
        <v>331</v>
      </c>
      <c r="C33" s="31" t="s">
        <v>6</v>
      </c>
      <c r="D33" s="104" t="s">
        <v>114</v>
      </c>
      <c r="E33" s="116">
        <v>0</v>
      </c>
      <c r="F33" s="108">
        <v>0</v>
      </c>
      <c r="G33" s="108">
        <f>E33-F33</f>
        <v>0</v>
      </c>
      <c r="H33" s="125"/>
    </row>
    <row r="34" spans="1:8" ht="13.5">
      <c r="A34" s="51"/>
      <c r="B34" s="37" t="s">
        <v>113</v>
      </c>
      <c r="C34" s="12" t="s">
        <v>86</v>
      </c>
      <c r="D34" s="106" t="s">
        <v>168</v>
      </c>
      <c r="E34" s="119"/>
      <c r="F34" s="110"/>
      <c r="G34" s="110"/>
      <c r="H34" s="128"/>
    </row>
    <row r="35" spans="1:8" ht="13.5">
      <c r="A35" s="51"/>
      <c r="B35" s="37" t="s">
        <v>21</v>
      </c>
      <c r="C35" s="19" t="s">
        <v>322</v>
      </c>
      <c r="D35" s="19" t="s">
        <v>116</v>
      </c>
      <c r="E35" s="99">
        <f>SUM(E32:E34)</f>
        <v>3500000</v>
      </c>
      <c r="F35" s="99">
        <f>SUM(F32:F34)</f>
        <v>3312743</v>
      </c>
      <c r="G35" s="99">
        <f>SUM(G32:G34)</f>
        <v>187257</v>
      </c>
      <c r="H35" s="30"/>
    </row>
    <row r="36" spans="1:8" ht="13.5">
      <c r="A36" s="51"/>
      <c r="B36" s="10" t="s">
        <v>59</v>
      </c>
      <c r="C36" s="16" t="s">
        <v>117</v>
      </c>
      <c r="D36" s="15"/>
      <c r="E36" s="99">
        <f>E31-E35</f>
        <v>-3500000</v>
      </c>
      <c r="F36" s="99">
        <f>F31-F35</f>
        <v>-3312743</v>
      </c>
      <c r="G36" s="99">
        <f>G31-G35</f>
        <v>-187257</v>
      </c>
      <c r="H36" s="30"/>
    </row>
    <row r="37" spans="1:8" ht="13.5">
      <c r="A37" s="51"/>
      <c r="B37" s="11" t="s">
        <v>95</v>
      </c>
      <c r="C37" s="12"/>
      <c r="D37" s="102" t="s">
        <v>118</v>
      </c>
      <c r="E37" s="135">
        <v>0</v>
      </c>
      <c r="F37" s="103">
        <v>0</v>
      </c>
      <c r="G37" s="103">
        <f>E37-F37</f>
        <v>0</v>
      </c>
      <c r="H37" s="120"/>
    </row>
    <row r="38" spans="1:8" ht="13.5">
      <c r="A38" s="51"/>
      <c r="B38" s="11" t="s">
        <v>321</v>
      </c>
      <c r="C38" s="12" t="s">
        <v>21</v>
      </c>
      <c r="D38" s="104" t="s">
        <v>122</v>
      </c>
      <c r="E38" s="136">
        <v>0</v>
      </c>
      <c r="F38" s="108">
        <v>0</v>
      </c>
      <c r="G38" s="108">
        <f>E38-F38</f>
        <v>0</v>
      </c>
      <c r="H38" s="125"/>
    </row>
    <row r="39" spans="1:8" ht="13.5">
      <c r="A39" s="51"/>
      <c r="B39" s="11" t="s">
        <v>120</v>
      </c>
      <c r="C39" s="12"/>
      <c r="D39" s="104" t="s">
        <v>125</v>
      </c>
      <c r="E39" s="136">
        <v>0</v>
      </c>
      <c r="F39" s="108">
        <v>0</v>
      </c>
      <c r="G39" s="108">
        <f>E39-F39</f>
        <v>0</v>
      </c>
      <c r="H39" s="125"/>
    </row>
    <row r="40" spans="1:8" ht="13.5">
      <c r="A40" s="51"/>
      <c r="B40" s="11" t="s">
        <v>124</v>
      </c>
      <c r="C40" s="12" t="s">
        <v>163</v>
      </c>
      <c r="D40" s="104" t="s">
        <v>127</v>
      </c>
      <c r="E40" s="136">
        <v>0</v>
      </c>
      <c r="F40" s="108">
        <v>0</v>
      </c>
      <c r="G40" s="108">
        <f>E40-F40</f>
        <v>0</v>
      </c>
      <c r="H40" s="125"/>
    </row>
    <row r="41" spans="1:8" ht="13.5">
      <c r="A41" s="51"/>
      <c r="B41" s="11" t="s">
        <v>41</v>
      </c>
      <c r="C41" s="12"/>
      <c r="D41" s="106" t="s">
        <v>314</v>
      </c>
      <c r="E41" s="119">
        <v>0</v>
      </c>
      <c r="F41" s="110">
        <v>0</v>
      </c>
      <c r="G41" s="110">
        <f>E41-F41</f>
        <v>0</v>
      </c>
      <c r="H41" s="128"/>
    </row>
    <row r="42" spans="1:8" ht="13.5">
      <c r="A42" s="51"/>
      <c r="B42" s="11" t="s">
        <v>131</v>
      </c>
      <c r="C42" s="19"/>
      <c r="D42" s="28" t="s">
        <v>132</v>
      </c>
      <c r="E42" s="99">
        <f>SUM(E37:E41)</f>
        <v>0</v>
      </c>
      <c r="F42" s="99">
        <f>SUM(F37:F41)</f>
        <v>0</v>
      </c>
      <c r="G42" s="99">
        <f>SUM(G37:G41)</f>
        <v>0</v>
      </c>
      <c r="H42" s="30"/>
    </row>
    <row r="43" spans="1:8" ht="13.5">
      <c r="A43" s="51"/>
      <c r="B43" s="11" t="s">
        <v>338</v>
      </c>
      <c r="C43" s="12"/>
      <c r="D43" s="102" t="s">
        <v>133</v>
      </c>
      <c r="E43" s="137">
        <v>41610000</v>
      </c>
      <c r="F43" s="112">
        <v>41610000</v>
      </c>
      <c r="G43" s="112">
        <f>E43-F43</f>
        <v>0</v>
      </c>
      <c r="H43" s="129"/>
    </row>
    <row r="44" spans="1:8" ht="13.5">
      <c r="A44" s="51"/>
      <c r="B44" s="11" t="s">
        <v>331</v>
      </c>
      <c r="C44" s="12" t="s">
        <v>59</v>
      </c>
      <c r="D44" s="104" t="s">
        <v>137</v>
      </c>
      <c r="E44" s="136">
        <v>0</v>
      </c>
      <c r="F44" s="108">
        <v>0</v>
      </c>
      <c r="G44" s="108">
        <f>E44-F44</f>
        <v>0</v>
      </c>
      <c r="H44" s="125"/>
    </row>
    <row r="45" spans="1:8" ht="13.5">
      <c r="A45" s="51"/>
      <c r="B45" s="11" t="s">
        <v>113</v>
      </c>
      <c r="C45" s="12"/>
      <c r="D45" s="104" t="s">
        <v>139</v>
      </c>
      <c r="E45" s="136">
        <v>10000000</v>
      </c>
      <c r="F45" s="108">
        <v>10000000</v>
      </c>
      <c r="G45" s="108">
        <f>E45-F45</f>
        <v>0</v>
      </c>
      <c r="H45" s="125"/>
    </row>
    <row r="46" spans="1:8" ht="13.5">
      <c r="A46" s="51"/>
      <c r="B46" s="11" t="s">
        <v>21</v>
      </c>
      <c r="C46" s="12"/>
      <c r="D46" s="104" t="s">
        <v>129</v>
      </c>
      <c r="E46" s="136">
        <v>0</v>
      </c>
      <c r="F46" s="108">
        <v>0</v>
      </c>
      <c r="G46" s="108">
        <f>E46-F46</f>
        <v>0</v>
      </c>
      <c r="H46" s="125"/>
    </row>
    <row r="47" spans="1:8" ht="13.5">
      <c r="A47" s="51"/>
      <c r="B47" s="11" t="s">
        <v>59</v>
      </c>
      <c r="C47" s="12" t="s">
        <v>86</v>
      </c>
      <c r="D47" s="106" t="s">
        <v>141</v>
      </c>
      <c r="E47" s="119">
        <v>0</v>
      </c>
      <c r="F47" s="110">
        <v>0</v>
      </c>
      <c r="G47" s="110">
        <f>E47-F47</f>
        <v>0</v>
      </c>
      <c r="H47" s="128"/>
    </row>
    <row r="48" spans="1:8" ht="13.5">
      <c r="A48" s="51"/>
      <c r="B48" s="11" t="s">
        <v>164</v>
      </c>
      <c r="C48" s="19"/>
      <c r="D48" s="19" t="s">
        <v>147</v>
      </c>
      <c r="E48" s="99">
        <f>SUM(E43:E47)</f>
        <v>51610000</v>
      </c>
      <c r="F48" s="99">
        <f>SUM(F43:F47)</f>
        <v>51610000</v>
      </c>
      <c r="G48" s="99">
        <f>SUM(G43:G47)</f>
        <v>0</v>
      </c>
      <c r="H48" s="20"/>
    </row>
    <row r="49" spans="1:8" ht="13.5">
      <c r="A49" s="51"/>
      <c r="B49" s="10"/>
      <c r="C49" s="16" t="s">
        <v>148</v>
      </c>
      <c r="D49" s="16"/>
      <c r="E49" s="99">
        <f>E42-E48</f>
        <v>-51610000</v>
      </c>
      <c r="F49" s="99">
        <f>F42-F48</f>
        <v>-51610000</v>
      </c>
      <c r="G49" s="99">
        <f>G42-G48</f>
        <v>0</v>
      </c>
      <c r="H49" s="30"/>
    </row>
    <row r="50" spans="1:8" ht="13.5">
      <c r="A50" s="51"/>
      <c r="B50" s="87"/>
      <c r="C50" s="39" t="s">
        <v>355</v>
      </c>
      <c r="D50" s="15"/>
      <c r="E50" s="95">
        <v>3800000</v>
      </c>
      <c r="F50" s="95">
        <v>0</v>
      </c>
      <c r="G50" s="110">
        <f>E50-F50</f>
        <v>3800000</v>
      </c>
      <c r="H50" s="20"/>
    </row>
    <row r="51" spans="1:8" ht="13.5">
      <c r="A51" s="51"/>
      <c r="B51" s="88"/>
      <c r="C51" s="89" t="s">
        <v>356</v>
      </c>
      <c r="D51" s="40"/>
      <c r="E51" s="101"/>
      <c r="F51" s="101"/>
      <c r="G51" s="101"/>
      <c r="H51" s="18"/>
    </row>
    <row r="52" spans="1:8" ht="13.5">
      <c r="A52" s="51"/>
      <c r="B52" s="87"/>
      <c r="C52" s="5" t="s">
        <v>357</v>
      </c>
      <c r="D52" s="28"/>
      <c r="E52" s="95">
        <f>E26+E36+E49-E50</f>
        <v>-4549210</v>
      </c>
      <c r="F52" s="95">
        <f>F26+F36+F49-F50</f>
        <v>17489578</v>
      </c>
      <c r="G52" s="95">
        <f>G26+G36+G49-G50</f>
        <v>-22038788</v>
      </c>
      <c r="H52" s="20"/>
    </row>
    <row r="53" spans="1:8" ht="13.5">
      <c r="A53" s="51"/>
      <c r="B53" s="45"/>
      <c r="C53" s="39"/>
      <c r="D53" s="39"/>
      <c r="E53" s="138"/>
      <c r="F53" s="139"/>
      <c r="G53" s="139"/>
      <c r="H53" s="47"/>
    </row>
    <row r="54" spans="1:8" ht="13.5">
      <c r="A54" s="51"/>
      <c r="B54" s="14"/>
      <c r="C54" s="39" t="s">
        <v>359</v>
      </c>
      <c r="D54" s="15"/>
      <c r="E54" s="140">
        <v>280263580</v>
      </c>
      <c r="F54" s="141">
        <v>280263580</v>
      </c>
      <c r="G54" s="141">
        <f>E54-F54</f>
        <v>0</v>
      </c>
      <c r="H54" s="18"/>
    </row>
    <row r="55" spans="1:8" ht="13.5">
      <c r="A55" s="51"/>
      <c r="B55" s="14"/>
      <c r="C55" s="39" t="s">
        <v>360</v>
      </c>
      <c r="D55" s="15"/>
      <c r="E55" s="99">
        <f>E52+E54</f>
        <v>275714370</v>
      </c>
      <c r="F55" s="99">
        <f>F52+F54</f>
        <v>297753158</v>
      </c>
      <c r="G55" s="99">
        <f>E55-F55</f>
        <v>-22038788</v>
      </c>
      <c r="H55" s="30"/>
    </row>
  </sheetData>
  <sheetProtection/>
  <mergeCells count="7">
    <mergeCell ref="B1:H1"/>
    <mergeCell ref="B2:H2"/>
    <mergeCell ref="B4:D5"/>
    <mergeCell ref="E4:E5"/>
    <mergeCell ref="F4:F5"/>
    <mergeCell ref="G4:G5"/>
    <mergeCell ref="H4:H5"/>
  </mergeCells>
  <printOptions/>
  <pageMargins left="0.5905511811023623" right="0" top="0.984251968503937" bottom="0.984251968503937" header="0.5118110236220472" footer="0.5118110236220472"/>
  <pageSetup blackAndWhite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7"/>
  <sheetViews>
    <sheetView view="pageBreakPreview" zoomScale="75" zoomScaleSheetLayoutView="75" zoomScalePageLayoutView="0" workbookViewId="0" topLeftCell="A1">
      <pane xSplit="6" ySplit="7" topLeftCell="G7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G144" sqref="G144"/>
    </sheetView>
  </sheetViews>
  <sheetFormatPr defaultColWidth="9.00390625" defaultRowHeight="13.5"/>
  <cols>
    <col min="1" max="1" width="2.625" style="2" customWidth="1"/>
    <col min="2" max="3" width="2.875" style="2" customWidth="1"/>
    <col min="4" max="4" width="46.625" style="2" bestFit="1" customWidth="1"/>
    <col min="5" max="7" width="17.00390625" style="2" bestFit="1" customWidth="1"/>
    <col min="8" max="9" width="15.50390625" style="2" bestFit="1" customWidth="1"/>
    <col min="10" max="11" width="14.125" style="2" bestFit="1" customWidth="1"/>
    <col min="12" max="12" width="12.75390625" style="2" customWidth="1"/>
    <col min="13" max="13" width="12.75390625" style="2" bestFit="1" customWidth="1"/>
    <col min="14" max="14" width="12.75390625" style="2" customWidth="1"/>
    <col min="15" max="15" width="12.25390625" style="2" customWidth="1"/>
    <col min="16" max="16" width="12.50390625" style="2" bestFit="1" customWidth="1"/>
    <col min="17" max="16384" width="9.00390625" style="2" customWidth="1"/>
  </cols>
  <sheetData>
    <row r="1" ht="13.5">
      <c r="A1" s="50"/>
    </row>
    <row r="2" spans="1:15" ht="13.5" customHeight="1">
      <c r="A2" s="50"/>
      <c r="B2" s="201" t="s">
        <v>376</v>
      </c>
      <c r="C2" s="201"/>
      <c r="D2" s="201"/>
      <c r="E2" s="201"/>
      <c r="F2" s="201"/>
      <c r="G2" s="201"/>
      <c r="H2" s="201"/>
      <c r="I2" s="201"/>
      <c r="J2" s="201"/>
      <c r="K2" s="201"/>
      <c r="L2" s="83"/>
      <c r="M2" s="83"/>
      <c r="N2" s="83"/>
      <c r="O2" s="83"/>
    </row>
    <row r="3" spans="1:15" ht="13.5">
      <c r="A3" s="50"/>
      <c r="B3" s="202" t="s">
        <v>441</v>
      </c>
      <c r="C3" s="202"/>
      <c r="D3" s="202"/>
      <c r="E3" s="202"/>
      <c r="F3" s="202"/>
      <c r="G3" s="202"/>
      <c r="H3" s="202"/>
      <c r="I3" s="202"/>
      <c r="J3" s="202"/>
      <c r="K3" s="202"/>
      <c r="L3" s="84"/>
      <c r="M3" s="84"/>
      <c r="N3" s="84"/>
      <c r="O3" s="84"/>
    </row>
    <row r="4" spans="1:15" ht="13.5">
      <c r="A4" s="50"/>
      <c r="B4" s="1"/>
      <c r="F4" s="5"/>
      <c r="G4" s="5"/>
      <c r="H4" s="5"/>
      <c r="I4" s="5"/>
      <c r="J4" s="6"/>
      <c r="K4" s="6" t="s">
        <v>167</v>
      </c>
      <c r="L4" s="6"/>
      <c r="M4" s="5"/>
      <c r="N4" s="3"/>
      <c r="O4" s="2" t="s">
        <v>152</v>
      </c>
    </row>
    <row r="5" spans="1:14" ht="13.5">
      <c r="A5" s="50"/>
      <c r="B5" s="196" t="s">
        <v>153</v>
      </c>
      <c r="C5" s="196"/>
      <c r="D5" s="196"/>
      <c r="E5" s="196" t="s">
        <v>1</v>
      </c>
      <c r="F5" s="197" t="s">
        <v>422</v>
      </c>
      <c r="G5" s="197"/>
      <c r="H5" s="197"/>
      <c r="I5" s="197"/>
      <c r="J5" s="197"/>
      <c r="K5" s="193" t="s">
        <v>423</v>
      </c>
      <c r="L5" s="4"/>
      <c r="M5" s="3"/>
      <c r="N5" s="3"/>
    </row>
    <row r="6" spans="1:11" ht="13.5">
      <c r="A6" s="50"/>
      <c r="B6" s="196"/>
      <c r="C6" s="196"/>
      <c r="D6" s="196"/>
      <c r="E6" s="196"/>
      <c r="F6" s="209" t="s">
        <v>2</v>
      </c>
      <c r="G6" s="7" t="s">
        <v>3</v>
      </c>
      <c r="H6" s="7" t="s">
        <v>315</v>
      </c>
      <c r="I6" s="8" t="s">
        <v>316</v>
      </c>
      <c r="J6" s="8" t="s">
        <v>266</v>
      </c>
      <c r="K6" s="194"/>
    </row>
    <row r="7" spans="1:11" ht="13.5">
      <c r="A7" s="50"/>
      <c r="B7" s="196"/>
      <c r="C7" s="196"/>
      <c r="D7" s="196"/>
      <c r="E7" s="196"/>
      <c r="F7" s="210"/>
      <c r="G7" s="9" t="s">
        <v>265</v>
      </c>
      <c r="H7" s="9" t="s">
        <v>317</v>
      </c>
      <c r="I7" s="9" t="s">
        <v>318</v>
      </c>
      <c r="J7" s="9" t="s">
        <v>267</v>
      </c>
      <c r="K7" s="195"/>
    </row>
    <row r="8" spans="1:11" ht="13.5">
      <c r="A8" s="50"/>
      <c r="B8" s="11" t="s">
        <v>319</v>
      </c>
      <c r="C8" s="12" t="s">
        <v>320</v>
      </c>
      <c r="D8" s="151" t="s">
        <v>5</v>
      </c>
      <c r="E8" s="152">
        <f>SUM(F8:K8)</f>
        <v>522317838</v>
      </c>
      <c r="F8" s="152">
        <f aca="true" t="shared" si="0" ref="F8:K8">F9+F13+F16+F17+F22</f>
        <v>0</v>
      </c>
      <c r="G8" s="152">
        <f>G9+G13+G16+G17+G22</f>
        <v>410903316</v>
      </c>
      <c r="H8" s="152">
        <f t="shared" si="0"/>
        <v>38252144</v>
      </c>
      <c r="I8" s="152">
        <f t="shared" si="0"/>
        <v>63184478</v>
      </c>
      <c r="J8" s="152">
        <f t="shared" si="0"/>
        <v>5378162</v>
      </c>
      <c r="K8" s="152">
        <f t="shared" si="0"/>
        <v>4599738</v>
      </c>
    </row>
    <row r="9" spans="1:11" ht="13.5">
      <c r="A9" s="50"/>
      <c r="B9" s="11" t="s">
        <v>6</v>
      </c>
      <c r="C9" s="12" t="s">
        <v>6</v>
      </c>
      <c r="D9" s="133" t="s">
        <v>268</v>
      </c>
      <c r="E9" s="134">
        <f aca="true" t="shared" si="1" ref="E9:E21">SUM(F9:K9)</f>
        <v>348031748</v>
      </c>
      <c r="F9" s="134">
        <f aca="true" t="shared" si="2" ref="F9:K9">SUM(F10:F12)</f>
        <v>0</v>
      </c>
      <c r="G9" s="134">
        <f t="shared" si="2"/>
        <v>348031748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</row>
    <row r="10" spans="1:11" ht="13.5">
      <c r="A10" s="50"/>
      <c r="B10" s="11"/>
      <c r="C10" s="12"/>
      <c r="D10" s="143" t="s">
        <v>269</v>
      </c>
      <c r="E10" s="145">
        <f t="shared" si="1"/>
        <v>318035194</v>
      </c>
      <c r="F10" s="145">
        <v>0</v>
      </c>
      <c r="G10" s="145">
        <v>318035194</v>
      </c>
      <c r="H10" s="145">
        <v>0</v>
      </c>
      <c r="I10" s="145">
        <v>0</v>
      </c>
      <c r="J10" s="145">
        <v>0</v>
      </c>
      <c r="K10" s="145">
        <v>0</v>
      </c>
    </row>
    <row r="11" spans="1:11" ht="13.5">
      <c r="A11" s="50"/>
      <c r="B11" s="11"/>
      <c r="C11" s="12"/>
      <c r="D11" s="12" t="s">
        <v>270</v>
      </c>
      <c r="E11" s="13">
        <f t="shared" si="1"/>
        <v>29996554</v>
      </c>
      <c r="F11" s="13">
        <v>0</v>
      </c>
      <c r="G11" s="13">
        <v>29996554</v>
      </c>
      <c r="H11" s="13">
        <v>0</v>
      </c>
      <c r="I11" s="13">
        <v>0</v>
      </c>
      <c r="J11" s="13">
        <v>0</v>
      </c>
      <c r="K11" s="13">
        <v>0</v>
      </c>
    </row>
    <row r="12" spans="1:11" ht="13.5">
      <c r="A12" s="50"/>
      <c r="B12" s="11"/>
      <c r="C12" s="12"/>
      <c r="D12" s="170" t="s">
        <v>271</v>
      </c>
      <c r="E12" s="146">
        <f t="shared" si="1"/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</row>
    <row r="13" spans="1:11" ht="13.5">
      <c r="A13" s="50"/>
      <c r="B13" s="11"/>
      <c r="C13" s="12"/>
      <c r="D13" s="133" t="s">
        <v>11</v>
      </c>
      <c r="E13" s="134">
        <f t="shared" si="1"/>
        <v>86558148</v>
      </c>
      <c r="F13" s="134">
        <f aca="true" t="shared" si="3" ref="F13:K13">SUM(F14:F15)</f>
        <v>0</v>
      </c>
      <c r="G13" s="134">
        <f t="shared" si="3"/>
        <v>0</v>
      </c>
      <c r="H13" s="134">
        <f t="shared" si="3"/>
        <v>28931817</v>
      </c>
      <c r="I13" s="134">
        <f t="shared" si="3"/>
        <v>57626331</v>
      </c>
      <c r="J13" s="134">
        <f t="shared" si="3"/>
        <v>0</v>
      </c>
      <c r="K13" s="134">
        <f t="shared" si="3"/>
        <v>0</v>
      </c>
    </row>
    <row r="14" spans="1:11" ht="13.5">
      <c r="A14" s="50"/>
      <c r="B14" s="11"/>
      <c r="C14" s="12"/>
      <c r="D14" s="143" t="s">
        <v>8</v>
      </c>
      <c r="E14" s="145">
        <f t="shared" si="1"/>
        <v>78080036</v>
      </c>
      <c r="F14" s="145">
        <v>0</v>
      </c>
      <c r="G14" s="145">
        <v>0</v>
      </c>
      <c r="H14" s="145">
        <v>26216813</v>
      </c>
      <c r="I14" s="145">
        <v>51863223</v>
      </c>
      <c r="J14" s="145">
        <v>0</v>
      </c>
      <c r="K14" s="145">
        <v>0</v>
      </c>
    </row>
    <row r="15" spans="1:11" ht="13.5">
      <c r="A15" s="50"/>
      <c r="B15" s="11"/>
      <c r="C15" s="12"/>
      <c r="D15" s="170" t="s">
        <v>9</v>
      </c>
      <c r="E15" s="146">
        <f t="shared" si="1"/>
        <v>8478112</v>
      </c>
      <c r="F15" s="146">
        <v>0</v>
      </c>
      <c r="G15" s="146">
        <v>0</v>
      </c>
      <c r="H15" s="146">
        <v>2715004</v>
      </c>
      <c r="I15" s="146">
        <v>5763108</v>
      </c>
      <c r="J15" s="146">
        <v>0</v>
      </c>
      <c r="K15" s="146">
        <v>0</v>
      </c>
    </row>
    <row r="16" spans="1:11" ht="13.5">
      <c r="A16" s="50"/>
      <c r="B16" s="11"/>
      <c r="C16" s="12"/>
      <c r="D16" s="133" t="s">
        <v>154</v>
      </c>
      <c r="E16" s="134">
        <f t="shared" si="1"/>
        <v>4599738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4599738</v>
      </c>
    </row>
    <row r="17" spans="1:11" ht="13.5">
      <c r="A17" s="50"/>
      <c r="B17" s="11"/>
      <c r="C17" s="12"/>
      <c r="D17" s="133" t="s">
        <v>12</v>
      </c>
      <c r="E17" s="134">
        <f t="shared" si="1"/>
        <v>77750042</v>
      </c>
      <c r="F17" s="134">
        <f aca="true" t="shared" si="4" ref="F17:K17">SUM(F18:F21)</f>
        <v>0</v>
      </c>
      <c r="G17" s="134">
        <f t="shared" si="4"/>
        <v>62871568</v>
      </c>
      <c r="H17" s="134">
        <f t="shared" si="4"/>
        <v>9320327</v>
      </c>
      <c r="I17" s="134">
        <f t="shared" si="4"/>
        <v>5558147</v>
      </c>
      <c r="J17" s="134">
        <f t="shared" si="4"/>
        <v>0</v>
      </c>
      <c r="K17" s="134">
        <f t="shared" si="4"/>
        <v>0</v>
      </c>
    </row>
    <row r="18" spans="1:11" ht="13.5">
      <c r="A18" s="50"/>
      <c r="B18" s="11"/>
      <c r="C18" s="12"/>
      <c r="D18" s="143" t="s">
        <v>13</v>
      </c>
      <c r="E18" s="145">
        <f t="shared" si="1"/>
        <v>4754918</v>
      </c>
      <c r="F18" s="145">
        <v>0</v>
      </c>
      <c r="G18" s="145">
        <v>4754918</v>
      </c>
      <c r="H18" s="145">
        <v>0</v>
      </c>
      <c r="I18" s="145">
        <v>0</v>
      </c>
      <c r="J18" s="145">
        <v>0</v>
      </c>
      <c r="K18" s="145">
        <v>0</v>
      </c>
    </row>
    <row r="19" spans="1:11" ht="13.5">
      <c r="A19" s="50"/>
      <c r="B19" s="11"/>
      <c r="C19" s="12"/>
      <c r="D19" s="12" t="s">
        <v>14</v>
      </c>
      <c r="E19" s="13">
        <f t="shared" si="1"/>
        <v>14878474</v>
      </c>
      <c r="F19" s="13">
        <v>0</v>
      </c>
      <c r="G19" s="13">
        <v>0</v>
      </c>
      <c r="H19" s="13">
        <v>9320327</v>
      </c>
      <c r="I19" s="13">
        <v>5558147</v>
      </c>
      <c r="J19" s="13">
        <v>0</v>
      </c>
      <c r="K19" s="13">
        <v>0</v>
      </c>
    </row>
    <row r="20" spans="1:11" ht="13.5">
      <c r="A20" s="50"/>
      <c r="B20" s="11"/>
      <c r="C20" s="12"/>
      <c r="D20" s="12" t="s">
        <v>155</v>
      </c>
      <c r="E20" s="13">
        <f t="shared" si="1"/>
        <v>20302040</v>
      </c>
      <c r="F20" s="13">
        <v>0</v>
      </c>
      <c r="G20" s="13">
        <v>20302040</v>
      </c>
      <c r="H20" s="13">
        <v>0</v>
      </c>
      <c r="I20" s="13">
        <v>0</v>
      </c>
      <c r="J20" s="13">
        <v>0</v>
      </c>
      <c r="K20" s="13">
        <v>0</v>
      </c>
    </row>
    <row r="21" spans="1:11" ht="13.5">
      <c r="A21" s="50"/>
      <c r="B21" s="11"/>
      <c r="C21" s="12"/>
      <c r="D21" s="170" t="s">
        <v>156</v>
      </c>
      <c r="E21" s="146">
        <f t="shared" si="1"/>
        <v>37814610</v>
      </c>
      <c r="F21" s="146">
        <v>0</v>
      </c>
      <c r="G21" s="146">
        <v>37814610</v>
      </c>
      <c r="H21" s="146">
        <v>0</v>
      </c>
      <c r="I21" s="146">
        <v>0</v>
      </c>
      <c r="J21" s="146">
        <v>0</v>
      </c>
      <c r="K21" s="146">
        <v>0</v>
      </c>
    </row>
    <row r="22" spans="1:11" ht="13.5">
      <c r="A22" s="50"/>
      <c r="B22" s="11"/>
      <c r="C22" s="12"/>
      <c r="D22" s="133" t="s">
        <v>157</v>
      </c>
      <c r="E22" s="134">
        <f aca="true" t="shared" si="5" ref="E22:K22">SUM(E23:E24)</f>
        <v>5378162</v>
      </c>
      <c r="F22" s="134">
        <f t="shared" si="5"/>
        <v>0</v>
      </c>
      <c r="G22" s="134">
        <f t="shared" si="5"/>
        <v>0</v>
      </c>
      <c r="H22" s="134">
        <f t="shared" si="5"/>
        <v>0</v>
      </c>
      <c r="I22" s="134">
        <f t="shared" si="5"/>
        <v>0</v>
      </c>
      <c r="J22" s="134">
        <f t="shared" si="5"/>
        <v>5378162</v>
      </c>
      <c r="K22" s="134">
        <f t="shared" si="5"/>
        <v>0</v>
      </c>
    </row>
    <row r="23" spans="1:11" ht="13.5">
      <c r="A23" s="50"/>
      <c r="B23" s="11"/>
      <c r="C23" s="12"/>
      <c r="D23" s="143" t="s">
        <v>158</v>
      </c>
      <c r="E23" s="145">
        <f aca="true" t="shared" si="6" ref="E23:E50">SUM(F23:K23)</f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</row>
    <row r="24" spans="1:11" ht="13.5">
      <c r="A24" s="50"/>
      <c r="B24" s="11" t="s">
        <v>321</v>
      </c>
      <c r="C24" s="12" t="s">
        <v>321</v>
      </c>
      <c r="D24" s="170" t="s">
        <v>159</v>
      </c>
      <c r="E24" s="146">
        <f t="shared" si="6"/>
        <v>5378162</v>
      </c>
      <c r="F24" s="146">
        <v>0</v>
      </c>
      <c r="G24" s="146">
        <v>0</v>
      </c>
      <c r="H24" s="146">
        <v>0</v>
      </c>
      <c r="I24" s="146">
        <v>0</v>
      </c>
      <c r="J24" s="146">
        <v>5378162</v>
      </c>
      <c r="K24" s="146">
        <v>0</v>
      </c>
    </row>
    <row r="25" spans="1:11" ht="13.5">
      <c r="A25" s="50"/>
      <c r="B25" s="11" t="s">
        <v>7</v>
      </c>
      <c r="C25" s="12"/>
      <c r="D25" s="153" t="s">
        <v>15</v>
      </c>
      <c r="E25" s="154">
        <f t="shared" si="6"/>
        <v>0</v>
      </c>
      <c r="F25" s="154">
        <f aca="true" t="shared" si="7" ref="F25:K25">SUM(F26:F27)</f>
        <v>0</v>
      </c>
      <c r="G25" s="154">
        <f t="shared" si="7"/>
        <v>0</v>
      </c>
      <c r="H25" s="154">
        <f t="shared" si="7"/>
        <v>0</v>
      </c>
      <c r="I25" s="154">
        <f t="shared" si="7"/>
        <v>0</v>
      </c>
      <c r="J25" s="154">
        <f t="shared" si="7"/>
        <v>0</v>
      </c>
      <c r="K25" s="154">
        <f t="shared" si="7"/>
        <v>0</v>
      </c>
    </row>
    <row r="26" spans="1:11" ht="13.5">
      <c r="A26" s="50"/>
      <c r="B26" s="11" t="s">
        <v>6</v>
      </c>
      <c r="C26" s="12" t="s">
        <v>6</v>
      </c>
      <c r="D26" s="143" t="s">
        <v>18</v>
      </c>
      <c r="E26" s="145">
        <f t="shared" si="6"/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</row>
    <row r="27" spans="1:11" ht="13.5">
      <c r="A27" s="50"/>
      <c r="B27" s="11"/>
      <c r="C27" s="12"/>
      <c r="D27" s="170" t="s">
        <v>160</v>
      </c>
      <c r="E27" s="146">
        <f t="shared" si="6"/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</row>
    <row r="28" spans="1:11" ht="13.5">
      <c r="A28" s="50"/>
      <c r="B28" s="11" t="s">
        <v>19</v>
      </c>
      <c r="C28" s="12" t="s">
        <v>19</v>
      </c>
      <c r="D28" s="153" t="s">
        <v>20</v>
      </c>
      <c r="E28" s="154">
        <f t="shared" si="6"/>
        <v>0</v>
      </c>
      <c r="F28" s="154">
        <f aca="true" t="shared" si="8" ref="F28:K28">SUM(F29:F30)</f>
        <v>0</v>
      </c>
      <c r="G28" s="154">
        <f t="shared" si="8"/>
        <v>0</v>
      </c>
      <c r="H28" s="154">
        <f t="shared" si="8"/>
        <v>0</v>
      </c>
      <c r="I28" s="154">
        <f t="shared" si="8"/>
        <v>0</v>
      </c>
      <c r="J28" s="154">
        <f t="shared" si="8"/>
        <v>0</v>
      </c>
      <c r="K28" s="154">
        <f t="shared" si="8"/>
        <v>0</v>
      </c>
    </row>
    <row r="29" spans="1:11" ht="13.5">
      <c r="A29" s="50"/>
      <c r="B29" s="11" t="s">
        <v>17</v>
      </c>
      <c r="C29" s="12" t="s">
        <v>21</v>
      </c>
      <c r="D29" s="143" t="s">
        <v>22</v>
      </c>
      <c r="E29" s="145">
        <f t="shared" si="6"/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</row>
    <row r="30" spans="1:11" ht="13.5">
      <c r="A30" s="50"/>
      <c r="B30" s="11" t="s">
        <v>322</v>
      </c>
      <c r="C30" s="12"/>
      <c r="D30" s="170" t="s">
        <v>23</v>
      </c>
      <c r="E30" s="146">
        <f t="shared" si="6"/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</row>
    <row r="31" spans="1:11" ht="13.5">
      <c r="A31" s="50"/>
      <c r="B31" s="11" t="s">
        <v>321</v>
      </c>
      <c r="C31" s="12"/>
      <c r="D31" s="153" t="s">
        <v>25</v>
      </c>
      <c r="E31" s="154">
        <f t="shared" si="6"/>
        <v>0</v>
      </c>
      <c r="F31" s="154">
        <f aca="true" t="shared" si="9" ref="F31:K31">SUM(F32)</f>
        <v>0</v>
      </c>
      <c r="G31" s="154">
        <f t="shared" si="9"/>
        <v>0</v>
      </c>
      <c r="H31" s="154">
        <f t="shared" si="9"/>
        <v>0</v>
      </c>
      <c r="I31" s="154">
        <f t="shared" si="9"/>
        <v>0</v>
      </c>
      <c r="J31" s="154">
        <f t="shared" si="9"/>
        <v>0</v>
      </c>
      <c r="K31" s="154">
        <f t="shared" si="9"/>
        <v>0</v>
      </c>
    </row>
    <row r="32" spans="1:11" ht="13.5">
      <c r="A32" s="50"/>
      <c r="B32" s="11"/>
      <c r="C32" s="12"/>
      <c r="D32" s="104" t="s">
        <v>26</v>
      </c>
      <c r="E32" s="121">
        <f t="shared" si="6"/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</row>
    <row r="33" spans="1:11" ht="13.5">
      <c r="A33" s="50"/>
      <c r="B33" s="11"/>
      <c r="C33" s="12"/>
      <c r="D33" s="153" t="s">
        <v>27</v>
      </c>
      <c r="E33" s="154">
        <f t="shared" si="6"/>
        <v>0</v>
      </c>
      <c r="F33" s="154">
        <f aca="true" t="shared" si="10" ref="F33:K33">SUM(F34)</f>
        <v>0</v>
      </c>
      <c r="G33" s="154">
        <f t="shared" si="10"/>
        <v>0</v>
      </c>
      <c r="H33" s="154">
        <f t="shared" si="10"/>
        <v>0</v>
      </c>
      <c r="I33" s="154">
        <f t="shared" si="10"/>
        <v>0</v>
      </c>
      <c r="J33" s="154">
        <f t="shared" si="10"/>
        <v>0</v>
      </c>
      <c r="K33" s="154">
        <f t="shared" si="10"/>
        <v>0</v>
      </c>
    </row>
    <row r="34" spans="1:11" ht="13.5">
      <c r="A34" s="50"/>
      <c r="B34" s="11" t="s">
        <v>28</v>
      </c>
      <c r="C34" s="12"/>
      <c r="D34" s="104" t="s">
        <v>29</v>
      </c>
      <c r="E34" s="121">
        <f t="shared" si="6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</row>
    <row r="35" spans="1:11" ht="13.5">
      <c r="A35" s="50"/>
      <c r="B35" s="11" t="s">
        <v>323</v>
      </c>
      <c r="C35" s="12"/>
      <c r="D35" s="153" t="s">
        <v>30</v>
      </c>
      <c r="E35" s="154">
        <f t="shared" si="6"/>
        <v>0</v>
      </c>
      <c r="F35" s="154">
        <f aca="true" t="shared" si="11" ref="F35:K35">SUM(F36)</f>
        <v>0</v>
      </c>
      <c r="G35" s="154">
        <f t="shared" si="11"/>
        <v>0</v>
      </c>
      <c r="H35" s="154">
        <f t="shared" si="11"/>
        <v>0</v>
      </c>
      <c r="I35" s="154">
        <f t="shared" si="11"/>
        <v>0</v>
      </c>
      <c r="J35" s="154">
        <f t="shared" si="11"/>
        <v>0</v>
      </c>
      <c r="K35" s="154">
        <f t="shared" si="11"/>
        <v>0</v>
      </c>
    </row>
    <row r="36" spans="1:11" ht="13.5">
      <c r="A36" s="50"/>
      <c r="B36" s="11"/>
      <c r="C36" s="12"/>
      <c r="D36" s="104" t="s">
        <v>31</v>
      </c>
      <c r="E36" s="121">
        <f t="shared" si="6"/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</row>
    <row r="37" spans="1:11" ht="13.5">
      <c r="A37" s="50"/>
      <c r="B37" s="11"/>
      <c r="C37" s="12"/>
      <c r="D37" s="153" t="s">
        <v>32</v>
      </c>
      <c r="E37" s="154">
        <f t="shared" si="6"/>
        <v>0</v>
      </c>
      <c r="F37" s="154">
        <f aca="true" t="shared" si="12" ref="F37:K37">SUM(F38)</f>
        <v>0</v>
      </c>
      <c r="G37" s="154">
        <f t="shared" si="12"/>
        <v>0</v>
      </c>
      <c r="H37" s="154">
        <f t="shared" si="12"/>
        <v>0</v>
      </c>
      <c r="I37" s="154">
        <f t="shared" si="12"/>
        <v>0</v>
      </c>
      <c r="J37" s="154">
        <f t="shared" si="12"/>
        <v>0</v>
      </c>
      <c r="K37" s="154">
        <f t="shared" si="12"/>
        <v>0</v>
      </c>
    </row>
    <row r="38" spans="1:11" ht="13.5">
      <c r="A38" s="50"/>
      <c r="B38" s="11"/>
      <c r="C38" s="12"/>
      <c r="D38" s="104" t="s">
        <v>33</v>
      </c>
      <c r="E38" s="121">
        <f t="shared" si="6"/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</row>
    <row r="39" spans="1:11" ht="13.5">
      <c r="A39" s="50"/>
      <c r="B39" s="11" t="s">
        <v>34</v>
      </c>
      <c r="C39" s="12"/>
      <c r="D39" s="153" t="s">
        <v>35</v>
      </c>
      <c r="E39" s="154">
        <f t="shared" si="6"/>
        <v>3012463</v>
      </c>
      <c r="F39" s="154">
        <f aca="true" t="shared" si="13" ref="F39:K39">SUM(F40)</f>
        <v>0</v>
      </c>
      <c r="G39" s="154">
        <f t="shared" si="13"/>
        <v>1953213</v>
      </c>
      <c r="H39" s="154">
        <f t="shared" si="13"/>
        <v>204350</v>
      </c>
      <c r="I39" s="154">
        <f t="shared" si="13"/>
        <v>727400</v>
      </c>
      <c r="J39" s="154">
        <f t="shared" si="13"/>
        <v>56400</v>
      </c>
      <c r="K39" s="154">
        <f t="shared" si="13"/>
        <v>71100</v>
      </c>
    </row>
    <row r="40" spans="1:11" ht="13.5">
      <c r="A40" s="50"/>
      <c r="B40" s="11"/>
      <c r="C40" s="12"/>
      <c r="D40" s="104" t="s">
        <v>36</v>
      </c>
      <c r="E40" s="121">
        <f t="shared" si="6"/>
        <v>3012463</v>
      </c>
      <c r="F40" s="121">
        <v>0</v>
      </c>
      <c r="G40" s="121">
        <v>1953213</v>
      </c>
      <c r="H40" s="121">
        <v>204350</v>
      </c>
      <c r="I40" s="121">
        <v>727400</v>
      </c>
      <c r="J40" s="121">
        <v>56400</v>
      </c>
      <c r="K40" s="121">
        <v>71100</v>
      </c>
    </row>
    <row r="41" spans="1:11" ht="13.5">
      <c r="A41" s="50"/>
      <c r="B41" s="11"/>
      <c r="C41" s="12"/>
      <c r="D41" s="153" t="s">
        <v>37</v>
      </c>
      <c r="E41" s="154">
        <f t="shared" si="6"/>
        <v>0</v>
      </c>
      <c r="F41" s="154">
        <f aca="true" t="shared" si="14" ref="F41:K41">SUM(F42)</f>
        <v>0</v>
      </c>
      <c r="G41" s="154">
        <f t="shared" si="14"/>
        <v>0</v>
      </c>
      <c r="H41" s="154">
        <f t="shared" si="14"/>
        <v>0</v>
      </c>
      <c r="I41" s="154">
        <f t="shared" si="14"/>
        <v>0</v>
      </c>
      <c r="J41" s="154">
        <f t="shared" si="14"/>
        <v>0</v>
      </c>
      <c r="K41" s="154">
        <f t="shared" si="14"/>
        <v>0</v>
      </c>
    </row>
    <row r="42" spans="1:11" ht="13.5">
      <c r="A42" s="50"/>
      <c r="B42" s="11"/>
      <c r="C42" s="12"/>
      <c r="D42" s="104" t="s">
        <v>38</v>
      </c>
      <c r="E42" s="121">
        <f t="shared" si="6"/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</row>
    <row r="43" spans="1:11" ht="13.5">
      <c r="A43" s="50"/>
      <c r="B43" s="11" t="s">
        <v>10</v>
      </c>
      <c r="C43" s="12" t="s">
        <v>39</v>
      </c>
      <c r="D43" s="153" t="s">
        <v>40</v>
      </c>
      <c r="E43" s="154">
        <f t="shared" si="6"/>
        <v>82585</v>
      </c>
      <c r="F43" s="154">
        <f aca="true" t="shared" si="15" ref="F43:K43">SUM(F44)</f>
        <v>82585</v>
      </c>
      <c r="G43" s="154">
        <f t="shared" si="15"/>
        <v>0</v>
      </c>
      <c r="H43" s="154">
        <f t="shared" si="15"/>
        <v>0</v>
      </c>
      <c r="I43" s="154">
        <f t="shared" si="15"/>
        <v>0</v>
      </c>
      <c r="J43" s="154">
        <f t="shared" si="15"/>
        <v>0</v>
      </c>
      <c r="K43" s="154">
        <f t="shared" si="15"/>
        <v>0</v>
      </c>
    </row>
    <row r="44" spans="1:11" ht="13.5">
      <c r="A44" s="50"/>
      <c r="B44" s="11" t="s">
        <v>41</v>
      </c>
      <c r="C44" s="12"/>
      <c r="D44" s="104" t="s">
        <v>42</v>
      </c>
      <c r="E44" s="121">
        <f t="shared" si="6"/>
        <v>82585</v>
      </c>
      <c r="F44" s="121">
        <v>82585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</row>
    <row r="45" spans="1:11" ht="13.5">
      <c r="A45" s="50"/>
      <c r="B45" s="11" t="s">
        <v>0</v>
      </c>
      <c r="C45" s="12" t="s">
        <v>0</v>
      </c>
      <c r="D45" s="153" t="s">
        <v>43</v>
      </c>
      <c r="E45" s="154">
        <f t="shared" si="6"/>
        <v>1500000</v>
      </c>
      <c r="F45" s="154">
        <f aca="true" t="shared" si="16" ref="F45:K45">SUM(F46:F47)</f>
        <v>0</v>
      </c>
      <c r="G45" s="154">
        <f t="shared" si="16"/>
        <v>0</v>
      </c>
      <c r="H45" s="154">
        <f t="shared" si="16"/>
        <v>0</v>
      </c>
      <c r="I45" s="154">
        <f t="shared" si="16"/>
        <v>0</v>
      </c>
      <c r="J45" s="154">
        <f t="shared" si="16"/>
        <v>0</v>
      </c>
      <c r="K45" s="154">
        <f t="shared" si="16"/>
        <v>1500000</v>
      </c>
    </row>
    <row r="46" spans="1:11" ht="13.5">
      <c r="A46" s="50"/>
      <c r="B46" s="11"/>
      <c r="C46" s="12"/>
      <c r="D46" s="143" t="s">
        <v>45</v>
      </c>
      <c r="E46" s="145">
        <f t="shared" si="6"/>
        <v>1500000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1500000</v>
      </c>
    </row>
    <row r="47" spans="1:11" ht="13.5">
      <c r="A47" s="50"/>
      <c r="B47" s="11" t="s">
        <v>324</v>
      </c>
      <c r="C47" s="12"/>
      <c r="D47" s="170" t="s">
        <v>46</v>
      </c>
      <c r="E47" s="146">
        <f t="shared" si="6"/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</row>
    <row r="48" spans="1:11" ht="13.5">
      <c r="A48" s="50"/>
      <c r="B48" s="11" t="s">
        <v>115</v>
      </c>
      <c r="C48" s="12"/>
      <c r="D48" s="153" t="s">
        <v>47</v>
      </c>
      <c r="E48" s="154">
        <f t="shared" si="6"/>
        <v>9980000</v>
      </c>
      <c r="F48" s="154">
        <f aca="true" t="shared" si="17" ref="F48:K48">SUM(F49)</f>
        <v>5300000</v>
      </c>
      <c r="G48" s="154">
        <f t="shared" si="17"/>
        <v>0</v>
      </c>
      <c r="H48" s="154">
        <f t="shared" si="17"/>
        <v>4200000</v>
      </c>
      <c r="I48" s="154">
        <f t="shared" si="17"/>
        <v>0</v>
      </c>
      <c r="J48" s="154">
        <f t="shared" si="17"/>
        <v>480000</v>
      </c>
      <c r="K48" s="154">
        <f t="shared" si="17"/>
        <v>0</v>
      </c>
    </row>
    <row r="49" spans="1:11" ht="13.5">
      <c r="A49" s="50"/>
      <c r="B49" s="11" t="s">
        <v>48</v>
      </c>
      <c r="C49" s="12"/>
      <c r="D49" s="106" t="s">
        <v>49</v>
      </c>
      <c r="E49" s="122">
        <f t="shared" si="6"/>
        <v>9980000</v>
      </c>
      <c r="F49" s="122">
        <v>5300000</v>
      </c>
      <c r="G49" s="122">
        <v>0</v>
      </c>
      <c r="H49" s="122">
        <v>4200000</v>
      </c>
      <c r="I49" s="122">
        <v>0</v>
      </c>
      <c r="J49" s="122">
        <v>480000</v>
      </c>
      <c r="K49" s="122">
        <v>0</v>
      </c>
    </row>
    <row r="50" spans="1:12" ht="13.5">
      <c r="A50" s="50"/>
      <c r="B50" s="11"/>
      <c r="C50" s="19"/>
      <c r="D50" s="155" t="s">
        <v>408</v>
      </c>
      <c r="E50" s="156">
        <f t="shared" si="6"/>
        <v>536892886</v>
      </c>
      <c r="F50" s="156">
        <f aca="true" t="shared" si="18" ref="F50:K50">F8+F25+F28+F31+F33+F35+F37+F39+F41+F43+F45+F48</f>
        <v>5382585</v>
      </c>
      <c r="G50" s="156">
        <f t="shared" si="18"/>
        <v>412856529</v>
      </c>
      <c r="H50" s="156">
        <f t="shared" si="18"/>
        <v>42656494</v>
      </c>
      <c r="I50" s="156">
        <f t="shared" si="18"/>
        <v>63911878</v>
      </c>
      <c r="J50" s="156">
        <f t="shared" si="18"/>
        <v>5914562</v>
      </c>
      <c r="K50" s="156">
        <f t="shared" si="18"/>
        <v>6170838</v>
      </c>
      <c r="L50" s="22">
        <f>SUM(F50:K50)</f>
        <v>536892886</v>
      </c>
    </row>
    <row r="51" spans="1:12" ht="13.5">
      <c r="A51" s="50"/>
      <c r="B51" s="11" t="s">
        <v>321</v>
      </c>
      <c r="C51" s="12"/>
      <c r="D51" s="151" t="s">
        <v>51</v>
      </c>
      <c r="E51" s="152">
        <f>SUM(E52:E58)</f>
        <v>313488887</v>
      </c>
      <c r="F51" s="152">
        <f aca="true" t="shared" si="19" ref="F51:K51">SUM(F53:F58)</f>
        <v>0</v>
      </c>
      <c r="G51" s="152">
        <f t="shared" si="19"/>
        <v>240745448</v>
      </c>
      <c r="H51" s="152">
        <f t="shared" si="19"/>
        <v>26773946</v>
      </c>
      <c r="I51" s="152">
        <f t="shared" si="19"/>
        <v>36171777</v>
      </c>
      <c r="J51" s="152">
        <f t="shared" si="19"/>
        <v>4675557</v>
      </c>
      <c r="K51" s="152">
        <f t="shared" si="19"/>
        <v>5122159</v>
      </c>
      <c r="L51" s="22">
        <f>SUM(F51:K51)</f>
        <v>313488887</v>
      </c>
    </row>
    <row r="52" spans="1:11" ht="13.5">
      <c r="A52" s="50"/>
      <c r="B52" s="11"/>
      <c r="C52" s="12" t="s">
        <v>17</v>
      </c>
      <c r="D52" s="143" t="s">
        <v>52</v>
      </c>
      <c r="E52" s="145">
        <f aca="true" t="shared" si="20" ref="E52:E58">SUM(F52:K52)</f>
        <v>0</v>
      </c>
      <c r="F52" s="145">
        <v>0</v>
      </c>
      <c r="G52" s="171">
        <v>0</v>
      </c>
      <c r="H52" s="171">
        <v>0</v>
      </c>
      <c r="I52" s="145">
        <v>0</v>
      </c>
      <c r="J52" s="145">
        <v>0</v>
      </c>
      <c r="K52" s="145">
        <v>0</v>
      </c>
    </row>
    <row r="53" spans="1:11" ht="13.5">
      <c r="A53" s="50"/>
      <c r="B53" s="11" t="s">
        <v>6</v>
      </c>
      <c r="C53" s="12" t="s">
        <v>6</v>
      </c>
      <c r="D53" s="12" t="s">
        <v>161</v>
      </c>
      <c r="E53" s="13">
        <f t="shared" si="20"/>
        <v>128319299</v>
      </c>
      <c r="F53" s="13">
        <v>0</v>
      </c>
      <c r="G53" s="23">
        <v>98517535</v>
      </c>
      <c r="H53" s="23">
        <v>10948614</v>
      </c>
      <c r="I53" s="13">
        <v>13431150</v>
      </c>
      <c r="J53" s="13">
        <v>2712000</v>
      </c>
      <c r="K53" s="13">
        <v>2710000</v>
      </c>
    </row>
    <row r="54" spans="1:11" ht="13.5">
      <c r="A54" s="50"/>
      <c r="B54" s="11" t="s">
        <v>325</v>
      </c>
      <c r="C54" s="12" t="s">
        <v>7</v>
      </c>
      <c r="D54" s="12" t="s">
        <v>53</v>
      </c>
      <c r="E54" s="13">
        <f t="shared" si="20"/>
        <v>82992523</v>
      </c>
      <c r="F54" s="13">
        <v>0</v>
      </c>
      <c r="G54" s="23">
        <v>64172063</v>
      </c>
      <c r="H54" s="23">
        <v>7130229</v>
      </c>
      <c r="I54" s="13">
        <v>8580053</v>
      </c>
      <c r="J54" s="13">
        <v>1392522</v>
      </c>
      <c r="K54" s="13">
        <v>1717656</v>
      </c>
    </row>
    <row r="55" spans="1:11" ht="13.5">
      <c r="A55" s="50"/>
      <c r="B55" s="11" t="s">
        <v>324</v>
      </c>
      <c r="C55" s="12" t="s">
        <v>324</v>
      </c>
      <c r="D55" s="12" t="s">
        <v>54</v>
      </c>
      <c r="E55" s="13">
        <f t="shared" si="20"/>
        <v>60542827</v>
      </c>
      <c r="F55" s="13">
        <v>0</v>
      </c>
      <c r="G55" s="23">
        <v>45575850</v>
      </c>
      <c r="H55" s="23">
        <v>5086204</v>
      </c>
      <c r="I55" s="13">
        <v>9880773</v>
      </c>
      <c r="J55" s="13">
        <v>0</v>
      </c>
      <c r="K55" s="13">
        <v>0</v>
      </c>
    </row>
    <row r="56" spans="1:11" ht="13.5">
      <c r="A56" s="50"/>
      <c r="B56" s="11"/>
      <c r="C56" s="12" t="s">
        <v>6</v>
      </c>
      <c r="D56" s="12" t="s">
        <v>55</v>
      </c>
      <c r="E56" s="13">
        <f t="shared" si="20"/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</row>
    <row r="57" spans="1:11" ht="13.5">
      <c r="A57" s="50"/>
      <c r="B57" s="11"/>
      <c r="C57" s="12" t="s">
        <v>16</v>
      </c>
      <c r="D57" s="12" t="s">
        <v>56</v>
      </c>
      <c r="E57" s="13">
        <f t="shared" si="20"/>
        <v>6302700</v>
      </c>
      <c r="F57" s="13">
        <v>0</v>
      </c>
      <c r="G57" s="13">
        <v>4982300</v>
      </c>
      <c r="H57" s="13">
        <v>553600</v>
      </c>
      <c r="I57" s="13">
        <v>588000</v>
      </c>
      <c r="J57" s="13">
        <v>44700</v>
      </c>
      <c r="K57" s="13">
        <v>134100</v>
      </c>
    </row>
    <row r="58" spans="1:11" ht="13.5">
      <c r="A58" s="50"/>
      <c r="B58" s="11" t="s">
        <v>324</v>
      </c>
      <c r="C58" s="12" t="s">
        <v>324</v>
      </c>
      <c r="D58" s="170" t="s">
        <v>57</v>
      </c>
      <c r="E58" s="146">
        <f t="shared" si="20"/>
        <v>35331538</v>
      </c>
      <c r="F58" s="146">
        <v>0</v>
      </c>
      <c r="G58" s="172">
        <v>27497700</v>
      </c>
      <c r="H58" s="172">
        <v>3055299</v>
      </c>
      <c r="I58" s="146">
        <v>3691801</v>
      </c>
      <c r="J58" s="146">
        <v>526335</v>
      </c>
      <c r="K58" s="146">
        <v>560403</v>
      </c>
    </row>
    <row r="59" spans="1:12" ht="13.5">
      <c r="A59" s="50"/>
      <c r="B59" s="11" t="s">
        <v>326</v>
      </c>
      <c r="C59" s="12" t="s">
        <v>327</v>
      </c>
      <c r="D59" s="153" t="s">
        <v>58</v>
      </c>
      <c r="E59" s="154">
        <f aca="true" t="shared" si="21" ref="E59:K59">SUM(E60:E79)</f>
        <v>60367506</v>
      </c>
      <c r="F59" s="154">
        <f t="shared" si="21"/>
        <v>222275</v>
      </c>
      <c r="G59" s="154">
        <f t="shared" si="21"/>
        <v>47434793</v>
      </c>
      <c r="H59" s="154">
        <f t="shared" si="21"/>
        <v>4871094</v>
      </c>
      <c r="I59" s="154">
        <f t="shared" si="21"/>
        <v>6515124</v>
      </c>
      <c r="J59" s="154">
        <f t="shared" si="21"/>
        <v>702605</v>
      </c>
      <c r="K59" s="154">
        <f t="shared" si="21"/>
        <v>621615</v>
      </c>
      <c r="L59" s="22">
        <f>SUM(F59:K59)</f>
        <v>60367506</v>
      </c>
    </row>
    <row r="60" spans="1:11" ht="13.5">
      <c r="A60" s="50"/>
      <c r="B60" s="11"/>
      <c r="C60" s="12" t="s">
        <v>59</v>
      </c>
      <c r="D60" s="143" t="s">
        <v>60</v>
      </c>
      <c r="E60" s="145">
        <f aca="true" t="shared" si="22" ref="E60:E79">SUM(F60:K60)</f>
        <v>1840539</v>
      </c>
      <c r="F60" s="145">
        <v>0</v>
      </c>
      <c r="G60" s="171">
        <v>1433668</v>
      </c>
      <c r="H60" s="171">
        <v>147149</v>
      </c>
      <c r="I60" s="145">
        <v>210719</v>
      </c>
      <c r="J60" s="145">
        <v>24610</v>
      </c>
      <c r="K60" s="145">
        <v>24393</v>
      </c>
    </row>
    <row r="61" spans="1:11" ht="13.5">
      <c r="A61" s="50"/>
      <c r="B61" s="11"/>
      <c r="C61" s="12"/>
      <c r="D61" s="12" t="s">
        <v>61</v>
      </c>
      <c r="E61" s="13">
        <f t="shared" si="22"/>
        <v>271500</v>
      </c>
      <c r="F61" s="13">
        <v>220000</v>
      </c>
      <c r="G61" s="23">
        <v>47584</v>
      </c>
      <c r="H61" s="23">
        <v>1364</v>
      </c>
      <c r="I61" s="13">
        <v>2216</v>
      </c>
      <c r="J61" s="13">
        <v>176</v>
      </c>
      <c r="K61" s="13">
        <v>160</v>
      </c>
    </row>
    <row r="62" spans="1:11" ht="13.5">
      <c r="A62" s="50"/>
      <c r="B62" s="11" t="s">
        <v>327</v>
      </c>
      <c r="C62" s="12"/>
      <c r="D62" s="12" t="s">
        <v>62</v>
      </c>
      <c r="E62" s="13">
        <f t="shared" si="22"/>
        <v>73883</v>
      </c>
      <c r="F62" s="13">
        <v>0</v>
      </c>
      <c r="G62" s="23">
        <v>42176</v>
      </c>
      <c r="H62" s="23">
        <v>4009</v>
      </c>
      <c r="I62" s="13">
        <v>26708</v>
      </c>
      <c r="J62" s="13">
        <v>522</v>
      </c>
      <c r="K62" s="13">
        <v>468</v>
      </c>
    </row>
    <row r="63" spans="1:11" ht="13.5">
      <c r="A63" s="50"/>
      <c r="B63" s="11" t="s">
        <v>327</v>
      </c>
      <c r="C63" s="12"/>
      <c r="D63" s="12" t="s">
        <v>63</v>
      </c>
      <c r="E63" s="13">
        <f t="shared" si="22"/>
        <v>3248471</v>
      </c>
      <c r="F63" s="13">
        <v>0</v>
      </c>
      <c r="G63" s="23">
        <v>2555584</v>
      </c>
      <c r="H63" s="23">
        <v>225352</v>
      </c>
      <c r="I63" s="13">
        <v>399596</v>
      </c>
      <c r="J63" s="13">
        <v>41626</v>
      </c>
      <c r="K63" s="13">
        <v>26313</v>
      </c>
    </row>
    <row r="64" spans="1:11" ht="13.5">
      <c r="A64" s="50"/>
      <c r="B64" s="11" t="s">
        <v>328</v>
      </c>
      <c r="C64" s="12"/>
      <c r="D64" s="12" t="s">
        <v>64</v>
      </c>
      <c r="E64" s="13">
        <f t="shared" si="22"/>
        <v>1858646</v>
      </c>
      <c r="F64" s="13">
        <v>0</v>
      </c>
      <c r="G64" s="23">
        <v>1440830</v>
      </c>
      <c r="H64" s="23">
        <v>129350</v>
      </c>
      <c r="I64" s="13">
        <v>256523</v>
      </c>
      <c r="J64" s="13">
        <v>16839</v>
      </c>
      <c r="K64" s="13">
        <v>15104</v>
      </c>
    </row>
    <row r="65" spans="1:11" ht="13.5">
      <c r="A65" s="50"/>
      <c r="B65" s="11" t="s">
        <v>24</v>
      </c>
      <c r="C65" s="12"/>
      <c r="D65" s="12" t="s">
        <v>65</v>
      </c>
      <c r="E65" s="13">
        <f t="shared" si="22"/>
        <v>496202</v>
      </c>
      <c r="F65" s="13">
        <v>0</v>
      </c>
      <c r="G65" s="23">
        <v>384366</v>
      </c>
      <c r="H65" s="23">
        <v>37896</v>
      </c>
      <c r="I65" s="13">
        <v>61559</v>
      </c>
      <c r="J65" s="13">
        <v>4932</v>
      </c>
      <c r="K65" s="13">
        <v>7449</v>
      </c>
    </row>
    <row r="66" spans="1:11" ht="13.5">
      <c r="A66" s="50"/>
      <c r="B66" s="11" t="s">
        <v>4</v>
      </c>
      <c r="C66" s="12"/>
      <c r="D66" s="12" t="s">
        <v>66</v>
      </c>
      <c r="E66" s="13">
        <f t="shared" si="22"/>
        <v>2257019</v>
      </c>
      <c r="F66" s="13">
        <v>0</v>
      </c>
      <c r="G66" s="23">
        <v>1682046</v>
      </c>
      <c r="H66" s="23">
        <v>174004</v>
      </c>
      <c r="I66" s="13">
        <v>254703</v>
      </c>
      <c r="J66" s="13">
        <v>73133</v>
      </c>
      <c r="K66" s="13">
        <v>73133</v>
      </c>
    </row>
    <row r="67" spans="1:11" ht="13.5">
      <c r="A67" s="50"/>
      <c r="B67" s="11" t="s">
        <v>327</v>
      </c>
      <c r="C67" s="12"/>
      <c r="D67" s="12" t="s">
        <v>67</v>
      </c>
      <c r="E67" s="13">
        <f t="shared" si="22"/>
        <v>352711</v>
      </c>
      <c r="F67" s="13">
        <v>0</v>
      </c>
      <c r="G67" s="13">
        <v>42497</v>
      </c>
      <c r="H67" s="13">
        <v>0</v>
      </c>
      <c r="I67" s="13">
        <v>0</v>
      </c>
      <c r="J67" s="13">
        <v>210351</v>
      </c>
      <c r="K67" s="13">
        <v>99863</v>
      </c>
    </row>
    <row r="68" spans="1:11" ht="13.5">
      <c r="A68" s="50"/>
      <c r="B68" s="11" t="s">
        <v>17</v>
      </c>
      <c r="C68" s="12"/>
      <c r="D68" s="12" t="s">
        <v>68</v>
      </c>
      <c r="E68" s="13">
        <f t="shared" si="22"/>
        <v>2870135</v>
      </c>
      <c r="F68" s="13">
        <v>0</v>
      </c>
      <c r="G68" s="23">
        <v>2063527</v>
      </c>
      <c r="H68" s="23">
        <v>154485</v>
      </c>
      <c r="I68" s="13">
        <v>498930</v>
      </c>
      <c r="J68" s="13">
        <v>68973</v>
      </c>
      <c r="K68" s="13">
        <v>84220</v>
      </c>
    </row>
    <row r="69" spans="1:11" ht="13.5">
      <c r="A69" s="50"/>
      <c r="B69" s="11" t="s">
        <v>21</v>
      </c>
      <c r="C69" s="12"/>
      <c r="D69" s="12" t="s">
        <v>69</v>
      </c>
      <c r="E69" s="13">
        <f t="shared" si="22"/>
        <v>918355</v>
      </c>
      <c r="F69" s="13">
        <v>0</v>
      </c>
      <c r="G69" s="23">
        <v>539871</v>
      </c>
      <c r="H69" s="23">
        <v>63189</v>
      </c>
      <c r="I69" s="13">
        <v>135159</v>
      </c>
      <c r="J69" s="13">
        <v>90211</v>
      </c>
      <c r="K69" s="13">
        <v>89925</v>
      </c>
    </row>
    <row r="70" spans="1:11" ht="13.5">
      <c r="A70" s="50"/>
      <c r="B70" s="11" t="s">
        <v>17</v>
      </c>
      <c r="C70" s="12"/>
      <c r="D70" s="12" t="s">
        <v>70</v>
      </c>
      <c r="E70" s="13">
        <f t="shared" si="22"/>
        <v>2275</v>
      </c>
      <c r="F70" s="13">
        <v>2275</v>
      </c>
      <c r="G70" s="23">
        <v>0</v>
      </c>
      <c r="H70" s="23">
        <v>0</v>
      </c>
      <c r="I70" s="13">
        <v>0</v>
      </c>
      <c r="J70" s="13">
        <v>0</v>
      </c>
      <c r="K70" s="13">
        <v>0</v>
      </c>
    </row>
    <row r="71" spans="1:11" ht="13.5">
      <c r="A71" s="50"/>
      <c r="B71" s="11" t="s">
        <v>322</v>
      </c>
      <c r="C71" s="12"/>
      <c r="D71" s="12" t="s">
        <v>71</v>
      </c>
      <c r="E71" s="13">
        <f t="shared" si="22"/>
        <v>1364670</v>
      </c>
      <c r="F71" s="13">
        <v>0</v>
      </c>
      <c r="G71" s="23">
        <v>1063574</v>
      </c>
      <c r="H71" s="23">
        <v>104862</v>
      </c>
      <c r="I71" s="13">
        <v>170341</v>
      </c>
      <c r="J71" s="13">
        <v>13649</v>
      </c>
      <c r="K71" s="13">
        <v>12244</v>
      </c>
    </row>
    <row r="72" spans="1:11" ht="13.5">
      <c r="A72" s="50"/>
      <c r="B72" s="11" t="s">
        <v>322</v>
      </c>
      <c r="C72" s="12"/>
      <c r="D72" s="12" t="s">
        <v>72</v>
      </c>
      <c r="E72" s="13">
        <f t="shared" si="22"/>
        <v>35509438</v>
      </c>
      <c r="F72" s="13">
        <v>0</v>
      </c>
      <c r="G72" s="23">
        <v>29570991</v>
      </c>
      <c r="H72" s="23">
        <v>3164127</v>
      </c>
      <c r="I72" s="13">
        <v>2753246</v>
      </c>
      <c r="J72" s="13">
        <v>10537</v>
      </c>
      <c r="K72" s="13">
        <v>10537</v>
      </c>
    </row>
    <row r="73" spans="1:11" ht="13.5">
      <c r="A73" s="50"/>
      <c r="B73" s="11" t="s">
        <v>323</v>
      </c>
      <c r="C73" s="12"/>
      <c r="D73" s="12" t="s">
        <v>73</v>
      </c>
      <c r="E73" s="13">
        <f t="shared" si="22"/>
        <v>4325730</v>
      </c>
      <c r="F73" s="13">
        <v>0</v>
      </c>
      <c r="G73" s="23">
        <v>3385004</v>
      </c>
      <c r="H73" s="23">
        <v>326138</v>
      </c>
      <c r="I73" s="13">
        <v>531429</v>
      </c>
      <c r="J73" s="13">
        <v>45114</v>
      </c>
      <c r="K73" s="13">
        <v>38045</v>
      </c>
    </row>
    <row r="74" spans="1:11" ht="13.5">
      <c r="A74" s="50"/>
      <c r="B74" s="11" t="s">
        <v>59</v>
      </c>
      <c r="C74" s="12"/>
      <c r="D74" s="12" t="s">
        <v>74</v>
      </c>
      <c r="E74" s="13">
        <f t="shared" si="22"/>
        <v>1473836</v>
      </c>
      <c r="F74" s="13">
        <v>0</v>
      </c>
      <c r="G74" s="23">
        <v>825019</v>
      </c>
      <c r="H74" s="13">
        <v>93063</v>
      </c>
      <c r="I74" s="13">
        <v>456947</v>
      </c>
      <c r="J74" s="13">
        <v>36192</v>
      </c>
      <c r="K74" s="24">
        <v>62615</v>
      </c>
    </row>
    <row r="75" spans="1:11" ht="13.5">
      <c r="A75" s="50"/>
      <c r="B75" s="11" t="s">
        <v>327</v>
      </c>
      <c r="C75" s="12"/>
      <c r="D75" s="12" t="s">
        <v>75</v>
      </c>
      <c r="E75" s="13">
        <f t="shared" si="22"/>
        <v>504543</v>
      </c>
      <c r="F75" s="13">
        <v>0</v>
      </c>
      <c r="G75" s="23">
        <v>410401</v>
      </c>
      <c r="H75" s="23">
        <v>35334</v>
      </c>
      <c r="I75" s="13">
        <v>55496</v>
      </c>
      <c r="J75" s="13">
        <v>1656</v>
      </c>
      <c r="K75" s="13">
        <v>1656</v>
      </c>
    </row>
    <row r="76" spans="1:11" ht="13.5">
      <c r="A76" s="50"/>
      <c r="B76" s="11"/>
      <c r="C76" s="12"/>
      <c r="D76" s="12" t="s">
        <v>76</v>
      </c>
      <c r="E76" s="13">
        <f t="shared" si="22"/>
        <v>46317</v>
      </c>
      <c r="F76" s="13">
        <v>0</v>
      </c>
      <c r="G76" s="13">
        <v>642</v>
      </c>
      <c r="H76" s="23">
        <v>73</v>
      </c>
      <c r="I76" s="23">
        <v>22198</v>
      </c>
      <c r="J76" s="13">
        <v>11702</v>
      </c>
      <c r="K76" s="24">
        <v>11702</v>
      </c>
    </row>
    <row r="77" spans="1:11" ht="13.5">
      <c r="A77" s="50"/>
      <c r="B77" s="11"/>
      <c r="C77" s="12"/>
      <c r="D77" s="12" t="s">
        <v>77</v>
      </c>
      <c r="E77" s="13">
        <f t="shared" si="22"/>
        <v>48768</v>
      </c>
      <c r="F77" s="13">
        <v>0</v>
      </c>
      <c r="G77" s="23">
        <v>43173</v>
      </c>
      <c r="H77" s="23">
        <v>1196</v>
      </c>
      <c r="I77" s="13">
        <v>4104</v>
      </c>
      <c r="J77" s="13">
        <v>155</v>
      </c>
      <c r="K77" s="13">
        <v>140</v>
      </c>
    </row>
    <row r="78" spans="1:11" ht="13.5">
      <c r="A78" s="50"/>
      <c r="B78" s="11"/>
      <c r="C78" s="12"/>
      <c r="D78" s="12" t="s">
        <v>78</v>
      </c>
      <c r="E78" s="13">
        <f t="shared" si="22"/>
        <v>242960</v>
      </c>
      <c r="F78" s="13">
        <v>0</v>
      </c>
      <c r="G78" s="23">
        <v>189658</v>
      </c>
      <c r="H78" s="23">
        <v>20823</v>
      </c>
      <c r="I78" s="13">
        <v>31075</v>
      </c>
      <c r="J78" s="13">
        <v>702</v>
      </c>
      <c r="K78" s="13">
        <v>702</v>
      </c>
    </row>
    <row r="79" spans="1:11" ht="13.5">
      <c r="A79" s="50"/>
      <c r="B79" s="11"/>
      <c r="C79" s="12"/>
      <c r="D79" s="170" t="s">
        <v>79</v>
      </c>
      <c r="E79" s="146">
        <f t="shared" si="22"/>
        <v>2661508</v>
      </c>
      <c r="F79" s="146">
        <v>0</v>
      </c>
      <c r="G79" s="172">
        <v>1714182</v>
      </c>
      <c r="H79" s="172">
        <v>188680</v>
      </c>
      <c r="I79" s="146">
        <v>644175</v>
      </c>
      <c r="J79" s="146">
        <v>51525</v>
      </c>
      <c r="K79" s="146">
        <v>62946</v>
      </c>
    </row>
    <row r="80" spans="1:12" ht="13.5">
      <c r="A80" s="50"/>
      <c r="B80" s="11"/>
      <c r="C80" s="12"/>
      <c r="D80" s="153" t="s">
        <v>80</v>
      </c>
      <c r="E80" s="154">
        <f aca="true" t="shared" si="23" ref="E80:K80">SUM(E81:E90)</f>
        <v>72444962</v>
      </c>
      <c r="F80" s="154">
        <f t="shared" si="23"/>
        <v>0</v>
      </c>
      <c r="G80" s="154">
        <f t="shared" si="23"/>
        <v>59692454</v>
      </c>
      <c r="H80" s="154">
        <f t="shared" si="23"/>
        <v>5911469</v>
      </c>
      <c r="I80" s="154">
        <f t="shared" si="23"/>
        <v>6841039</v>
      </c>
      <c r="J80" s="154">
        <f t="shared" si="23"/>
        <v>0</v>
      </c>
      <c r="K80" s="154">
        <f t="shared" si="23"/>
        <v>0</v>
      </c>
      <c r="L80" s="22">
        <f>SUM(F80:K80)</f>
        <v>72444962</v>
      </c>
    </row>
    <row r="81" spans="1:11" ht="13.5">
      <c r="A81" s="50"/>
      <c r="B81" s="11"/>
      <c r="C81" s="12"/>
      <c r="D81" s="143" t="s">
        <v>81</v>
      </c>
      <c r="E81" s="145">
        <f aca="true" t="shared" si="24" ref="E81:E96">SUM(F81:K81)</f>
        <v>28555140</v>
      </c>
      <c r="F81" s="145">
        <v>0</v>
      </c>
      <c r="G81" s="145">
        <v>23703475</v>
      </c>
      <c r="H81" s="171">
        <v>2518593</v>
      </c>
      <c r="I81" s="145">
        <v>2333072</v>
      </c>
      <c r="J81" s="145">
        <v>0</v>
      </c>
      <c r="K81" s="145">
        <v>0</v>
      </c>
    </row>
    <row r="82" spans="1:11" ht="13.5">
      <c r="A82" s="50"/>
      <c r="B82" s="11"/>
      <c r="C82" s="12"/>
      <c r="D82" s="12" t="s">
        <v>82</v>
      </c>
      <c r="E82" s="13">
        <f t="shared" si="24"/>
        <v>1632748</v>
      </c>
      <c r="F82" s="13">
        <v>0</v>
      </c>
      <c r="G82" s="23">
        <v>1392149</v>
      </c>
      <c r="H82" s="23">
        <v>89011</v>
      </c>
      <c r="I82" s="13">
        <v>151588</v>
      </c>
      <c r="J82" s="13">
        <v>0</v>
      </c>
      <c r="K82" s="13">
        <v>0</v>
      </c>
    </row>
    <row r="83" spans="1:11" ht="13.5">
      <c r="A83" s="50"/>
      <c r="B83" s="11"/>
      <c r="C83" s="12"/>
      <c r="D83" s="12" t="s">
        <v>83</v>
      </c>
      <c r="E83" s="13">
        <f t="shared" si="24"/>
        <v>9038029</v>
      </c>
      <c r="F83" s="13">
        <v>0</v>
      </c>
      <c r="G83" s="13">
        <v>8262551</v>
      </c>
      <c r="H83" s="13">
        <v>760582</v>
      </c>
      <c r="I83" s="13">
        <v>14896</v>
      </c>
      <c r="J83" s="13">
        <v>0</v>
      </c>
      <c r="K83" s="13">
        <v>0</v>
      </c>
    </row>
    <row r="84" spans="1:11" ht="13.5">
      <c r="A84" s="50"/>
      <c r="B84" s="11"/>
      <c r="C84" s="12" t="s">
        <v>86</v>
      </c>
      <c r="D84" s="12" t="s">
        <v>84</v>
      </c>
      <c r="E84" s="13">
        <f t="shared" si="24"/>
        <v>1111164</v>
      </c>
      <c r="F84" s="13">
        <v>0</v>
      </c>
      <c r="G84" s="13">
        <v>987127</v>
      </c>
      <c r="H84" s="13">
        <v>58229</v>
      </c>
      <c r="I84" s="13">
        <v>65808</v>
      </c>
      <c r="J84" s="13">
        <v>0</v>
      </c>
      <c r="K84" s="13">
        <v>0</v>
      </c>
    </row>
    <row r="85" spans="1:11" ht="13.5">
      <c r="A85" s="50"/>
      <c r="B85" s="11"/>
      <c r="C85" s="12"/>
      <c r="D85" s="12" t="s">
        <v>85</v>
      </c>
      <c r="E85" s="13">
        <f t="shared" si="24"/>
        <v>609889</v>
      </c>
      <c r="F85" s="13">
        <v>0</v>
      </c>
      <c r="G85" s="13">
        <v>592471</v>
      </c>
      <c r="H85" s="13">
        <v>17418</v>
      </c>
      <c r="I85" s="13">
        <v>0</v>
      </c>
      <c r="J85" s="13">
        <v>0</v>
      </c>
      <c r="K85" s="13">
        <v>0</v>
      </c>
    </row>
    <row r="86" spans="1:11" ht="13.5">
      <c r="A86" s="50"/>
      <c r="B86" s="11"/>
      <c r="C86" s="12"/>
      <c r="D86" s="12" t="s">
        <v>66</v>
      </c>
      <c r="E86" s="13">
        <f t="shared" si="24"/>
        <v>22961031</v>
      </c>
      <c r="F86" s="13">
        <v>0</v>
      </c>
      <c r="G86" s="13">
        <v>18134300</v>
      </c>
      <c r="H86" s="13">
        <v>2065356</v>
      </c>
      <c r="I86" s="13">
        <v>2761375</v>
      </c>
      <c r="J86" s="13">
        <v>0</v>
      </c>
      <c r="K86" s="13">
        <v>0</v>
      </c>
    </row>
    <row r="87" spans="1:11" ht="13.5">
      <c r="A87" s="50"/>
      <c r="B87" s="11"/>
      <c r="C87" s="12"/>
      <c r="D87" s="12" t="s">
        <v>67</v>
      </c>
      <c r="E87" s="13">
        <f t="shared" si="24"/>
        <v>922147</v>
      </c>
      <c r="F87" s="13">
        <v>0</v>
      </c>
      <c r="G87" s="13">
        <v>0</v>
      </c>
      <c r="H87" s="13">
        <v>23371</v>
      </c>
      <c r="I87" s="13">
        <v>898776</v>
      </c>
      <c r="J87" s="13">
        <v>0</v>
      </c>
      <c r="K87" s="13">
        <v>0</v>
      </c>
    </row>
    <row r="88" spans="1:11" ht="13.5">
      <c r="A88" s="50"/>
      <c r="B88" s="11"/>
      <c r="C88" s="12"/>
      <c r="D88" s="12" t="s">
        <v>63</v>
      </c>
      <c r="E88" s="13">
        <f t="shared" si="24"/>
        <v>5318562</v>
      </c>
      <c r="F88" s="13">
        <v>0</v>
      </c>
      <c r="G88" s="13">
        <v>4563744</v>
      </c>
      <c r="H88" s="13">
        <v>287609</v>
      </c>
      <c r="I88" s="13">
        <v>467209</v>
      </c>
      <c r="J88" s="13">
        <v>0</v>
      </c>
      <c r="K88" s="13">
        <v>0</v>
      </c>
    </row>
    <row r="89" spans="1:11" ht="13.5">
      <c r="A89" s="50"/>
      <c r="B89" s="11"/>
      <c r="C89" s="12"/>
      <c r="D89" s="12" t="s">
        <v>64</v>
      </c>
      <c r="E89" s="13">
        <f t="shared" si="24"/>
        <v>1749172</v>
      </c>
      <c r="F89" s="13">
        <v>0</v>
      </c>
      <c r="G89" s="13">
        <v>1622016</v>
      </c>
      <c r="H89" s="13">
        <v>48450</v>
      </c>
      <c r="I89" s="13">
        <v>78706</v>
      </c>
      <c r="J89" s="13">
        <v>0</v>
      </c>
      <c r="K89" s="24">
        <v>0</v>
      </c>
    </row>
    <row r="90" spans="1:11" ht="13.5">
      <c r="A90" s="50"/>
      <c r="B90" s="11"/>
      <c r="C90" s="12"/>
      <c r="D90" s="170" t="s">
        <v>79</v>
      </c>
      <c r="E90" s="146">
        <f t="shared" si="24"/>
        <v>547080</v>
      </c>
      <c r="F90" s="146">
        <v>0</v>
      </c>
      <c r="G90" s="146">
        <v>434621</v>
      </c>
      <c r="H90" s="146">
        <v>42850</v>
      </c>
      <c r="I90" s="146">
        <v>69609</v>
      </c>
      <c r="J90" s="146">
        <v>0</v>
      </c>
      <c r="K90" s="146">
        <v>0</v>
      </c>
    </row>
    <row r="91" spans="1:11" ht="13.5">
      <c r="A91" s="50"/>
      <c r="B91" s="11"/>
      <c r="C91" s="12"/>
      <c r="D91" s="153" t="s">
        <v>87</v>
      </c>
      <c r="E91" s="154">
        <f t="shared" si="24"/>
        <v>6699210</v>
      </c>
      <c r="F91" s="154">
        <f aca="true" t="shared" si="25" ref="F91:K91">SUM(F92)</f>
        <v>0</v>
      </c>
      <c r="G91" s="154">
        <f t="shared" si="25"/>
        <v>5503953</v>
      </c>
      <c r="H91" s="154">
        <f t="shared" si="25"/>
        <v>611551</v>
      </c>
      <c r="I91" s="154">
        <f t="shared" si="25"/>
        <v>583706</v>
      </c>
      <c r="J91" s="154">
        <f t="shared" si="25"/>
        <v>0</v>
      </c>
      <c r="K91" s="154">
        <f t="shared" si="25"/>
        <v>0</v>
      </c>
    </row>
    <row r="92" spans="1:11" ht="13.5">
      <c r="A92" s="50"/>
      <c r="B92" s="11"/>
      <c r="C92" s="12"/>
      <c r="D92" s="104" t="s">
        <v>88</v>
      </c>
      <c r="E92" s="121">
        <f t="shared" si="24"/>
        <v>6699210</v>
      </c>
      <c r="F92" s="121">
        <v>0</v>
      </c>
      <c r="G92" s="121">
        <v>5503953</v>
      </c>
      <c r="H92" s="121">
        <v>611551</v>
      </c>
      <c r="I92" s="121">
        <v>583706</v>
      </c>
      <c r="J92" s="121">
        <v>0</v>
      </c>
      <c r="K92" s="121">
        <v>0</v>
      </c>
    </row>
    <row r="93" spans="1:11" ht="13.5">
      <c r="A93" s="50"/>
      <c r="B93" s="11"/>
      <c r="C93" s="12"/>
      <c r="D93" s="153" t="s">
        <v>380</v>
      </c>
      <c r="E93" s="154">
        <f>SUM(F93:K93)</f>
        <v>1500000</v>
      </c>
      <c r="F93" s="154">
        <f aca="true" t="shared" si="26" ref="F93:K95">SUM(F94)</f>
        <v>0</v>
      </c>
      <c r="G93" s="154">
        <f t="shared" si="26"/>
        <v>1500000</v>
      </c>
      <c r="H93" s="154">
        <f t="shared" si="26"/>
        <v>0</v>
      </c>
      <c r="I93" s="154">
        <f t="shared" si="26"/>
        <v>0</v>
      </c>
      <c r="J93" s="154">
        <f t="shared" si="26"/>
        <v>0</v>
      </c>
      <c r="K93" s="154">
        <f t="shared" si="26"/>
        <v>0</v>
      </c>
    </row>
    <row r="94" spans="1:11" ht="13.5">
      <c r="A94" s="50"/>
      <c r="B94" s="11"/>
      <c r="C94" s="12"/>
      <c r="D94" s="104" t="s">
        <v>384</v>
      </c>
      <c r="E94" s="121">
        <f>SUM(F94:K94)</f>
        <v>1500000</v>
      </c>
      <c r="F94" s="121">
        <v>0</v>
      </c>
      <c r="G94" s="121">
        <v>1500000</v>
      </c>
      <c r="H94" s="121">
        <v>0</v>
      </c>
      <c r="I94" s="121">
        <v>0</v>
      </c>
      <c r="J94" s="121">
        <v>0</v>
      </c>
      <c r="K94" s="121">
        <v>0</v>
      </c>
    </row>
    <row r="95" spans="1:11" ht="13.5">
      <c r="A95" s="50"/>
      <c r="B95" s="11"/>
      <c r="C95" s="12"/>
      <c r="D95" s="153" t="s">
        <v>89</v>
      </c>
      <c r="E95" s="154">
        <f t="shared" si="24"/>
        <v>9980000</v>
      </c>
      <c r="F95" s="154">
        <f t="shared" si="26"/>
        <v>0</v>
      </c>
      <c r="G95" s="154">
        <f t="shared" si="26"/>
        <v>9980000</v>
      </c>
      <c r="H95" s="154">
        <f t="shared" si="26"/>
        <v>0</v>
      </c>
      <c r="I95" s="154">
        <f t="shared" si="26"/>
        <v>0</v>
      </c>
      <c r="J95" s="154">
        <f t="shared" si="26"/>
        <v>0</v>
      </c>
      <c r="K95" s="154">
        <f t="shared" si="26"/>
        <v>0</v>
      </c>
    </row>
    <row r="96" spans="1:11" ht="13.5">
      <c r="A96" s="50"/>
      <c r="B96" s="11"/>
      <c r="C96" s="12"/>
      <c r="D96" s="106" t="s">
        <v>90</v>
      </c>
      <c r="E96" s="122">
        <f t="shared" si="24"/>
        <v>9980000</v>
      </c>
      <c r="F96" s="122">
        <v>0</v>
      </c>
      <c r="G96" s="122">
        <v>9980000</v>
      </c>
      <c r="H96" s="122">
        <v>0</v>
      </c>
      <c r="I96" s="122">
        <v>0</v>
      </c>
      <c r="J96" s="122">
        <v>0</v>
      </c>
      <c r="K96" s="122">
        <v>0</v>
      </c>
    </row>
    <row r="97" spans="1:12" ht="13.5">
      <c r="A97" s="50"/>
      <c r="B97" s="11"/>
      <c r="C97" s="19"/>
      <c r="D97" s="155" t="s">
        <v>407</v>
      </c>
      <c r="E97" s="157">
        <f aca="true" t="shared" si="27" ref="E97:K97">E51+E59+E80+E91+E95+E93</f>
        <v>464480565</v>
      </c>
      <c r="F97" s="157">
        <f t="shared" si="27"/>
        <v>222275</v>
      </c>
      <c r="G97" s="157">
        <f t="shared" si="27"/>
        <v>364856648</v>
      </c>
      <c r="H97" s="157">
        <f t="shared" si="27"/>
        <v>38168060</v>
      </c>
      <c r="I97" s="157">
        <f t="shared" si="27"/>
        <v>50111646</v>
      </c>
      <c r="J97" s="157">
        <f t="shared" si="27"/>
        <v>5378162</v>
      </c>
      <c r="K97" s="157">
        <f t="shared" si="27"/>
        <v>5743774</v>
      </c>
      <c r="L97" s="22">
        <f>SUM(F97:K97)</f>
        <v>464480565</v>
      </c>
    </row>
    <row r="98" spans="1:11" ht="13.5">
      <c r="A98" s="50"/>
      <c r="B98" s="10"/>
      <c r="C98" s="161" t="s">
        <v>406</v>
      </c>
      <c r="D98" s="158"/>
      <c r="E98" s="159">
        <f aca="true" t="shared" si="28" ref="E98:K98">E50-E97</f>
        <v>72412321</v>
      </c>
      <c r="F98" s="159">
        <f t="shared" si="28"/>
        <v>5160310</v>
      </c>
      <c r="G98" s="159">
        <f t="shared" si="28"/>
        <v>47999881</v>
      </c>
      <c r="H98" s="159">
        <f t="shared" si="28"/>
        <v>4488434</v>
      </c>
      <c r="I98" s="159">
        <f t="shared" si="28"/>
        <v>13800232</v>
      </c>
      <c r="J98" s="159">
        <f t="shared" si="28"/>
        <v>536400</v>
      </c>
      <c r="K98" s="160">
        <f t="shared" si="28"/>
        <v>427064</v>
      </c>
    </row>
    <row r="99" spans="1:11" ht="13.5">
      <c r="A99" s="50"/>
      <c r="B99" s="211" t="s">
        <v>162</v>
      </c>
      <c r="C99" s="42"/>
      <c r="D99" s="151" t="s">
        <v>94</v>
      </c>
      <c r="E99" s="152">
        <f aca="true" t="shared" si="29" ref="E99:E109">SUM(F99:K99)</f>
        <v>0</v>
      </c>
      <c r="F99" s="152">
        <f aca="true" t="shared" si="30" ref="F99:K99">SUM(F100:F101)</f>
        <v>0</v>
      </c>
      <c r="G99" s="152">
        <f t="shared" si="30"/>
        <v>0</v>
      </c>
      <c r="H99" s="152">
        <f t="shared" si="30"/>
        <v>0</v>
      </c>
      <c r="I99" s="152">
        <f t="shared" si="30"/>
        <v>0</v>
      </c>
      <c r="J99" s="152">
        <f t="shared" si="30"/>
        <v>0</v>
      </c>
      <c r="K99" s="152">
        <f t="shared" si="30"/>
        <v>0</v>
      </c>
    </row>
    <row r="100" spans="1:11" ht="13.5">
      <c r="A100" s="50"/>
      <c r="B100" s="212"/>
      <c r="C100" s="31"/>
      <c r="D100" s="143" t="s">
        <v>97</v>
      </c>
      <c r="E100" s="145">
        <f t="shared" si="29"/>
        <v>0</v>
      </c>
      <c r="F100" s="145">
        <v>0</v>
      </c>
      <c r="G100" s="173">
        <v>0</v>
      </c>
      <c r="H100" s="173">
        <v>0</v>
      </c>
      <c r="I100" s="145">
        <v>0</v>
      </c>
      <c r="J100" s="145">
        <v>0</v>
      </c>
      <c r="K100" s="171">
        <v>0</v>
      </c>
    </row>
    <row r="101" spans="1:11" ht="13.5">
      <c r="A101" s="50"/>
      <c r="B101" s="212"/>
      <c r="C101" s="31"/>
      <c r="D101" s="170" t="s">
        <v>98</v>
      </c>
      <c r="E101" s="146">
        <f t="shared" si="29"/>
        <v>0</v>
      </c>
      <c r="F101" s="146">
        <v>0</v>
      </c>
      <c r="G101" s="174">
        <v>0</v>
      </c>
      <c r="H101" s="174">
        <v>0</v>
      </c>
      <c r="I101" s="146">
        <v>0</v>
      </c>
      <c r="J101" s="146">
        <v>0</v>
      </c>
      <c r="K101" s="146">
        <v>0</v>
      </c>
    </row>
    <row r="102" spans="1:11" ht="13.5">
      <c r="A102" s="50"/>
      <c r="B102" s="212"/>
      <c r="C102" s="31" t="s">
        <v>21</v>
      </c>
      <c r="D102" s="153" t="s">
        <v>100</v>
      </c>
      <c r="E102" s="154">
        <f t="shared" si="29"/>
        <v>0</v>
      </c>
      <c r="F102" s="154">
        <f aca="true" t="shared" si="31" ref="F102:K102">SUM(F103:F105)</f>
        <v>0</v>
      </c>
      <c r="G102" s="154">
        <f t="shared" si="31"/>
        <v>0</v>
      </c>
      <c r="H102" s="154">
        <f t="shared" si="31"/>
        <v>0</v>
      </c>
      <c r="I102" s="154">
        <f t="shared" si="31"/>
        <v>0</v>
      </c>
      <c r="J102" s="154">
        <f t="shared" si="31"/>
        <v>0</v>
      </c>
      <c r="K102" s="154">
        <f t="shared" si="31"/>
        <v>0</v>
      </c>
    </row>
    <row r="103" spans="1:11" ht="13.5">
      <c r="A103" s="50"/>
      <c r="B103" s="212"/>
      <c r="C103" s="31"/>
      <c r="D103" s="143" t="s">
        <v>101</v>
      </c>
      <c r="E103" s="145">
        <f t="shared" si="29"/>
        <v>0</v>
      </c>
      <c r="F103" s="145">
        <v>0</v>
      </c>
      <c r="G103" s="173">
        <v>0</v>
      </c>
      <c r="H103" s="173">
        <v>0</v>
      </c>
      <c r="I103" s="145">
        <v>0</v>
      </c>
      <c r="J103" s="145">
        <v>0</v>
      </c>
      <c r="K103" s="145">
        <v>0</v>
      </c>
    </row>
    <row r="104" spans="1:11" ht="13.5">
      <c r="A104" s="50"/>
      <c r="B104" s="212"/>
      <c r="C104" s="31"/>
      <c r="D104" s="12" t="s">
        <v>103</v>
      </c>
      <c r="E104" s="13">
        <f t="shared" si="29"/>
        <v>0</v>
      </c>
      <c r="F104" s="13">
        <v>0</v>
      </c>
      <c r="G104" s="34">
        <v>0</v>
      </c>
      <c r="H104" s="34">
        <v>0</v>
      </c>
      <c r="I104" s="13">
        <v>0</v>
      </c>
      <c r="J104" s="13">
        <v>0</v>
      </c>
      <c r="K104" s="13">
        <v>0</v>
      </c>
    </row>
    <row r="105" spans="1:11" ht="13.5">
      <c r="A105" s="50"/>
      <c r="B105" s="212"/>
      <c r="C105" s="31" t="s">
        <v>95</v>
      </c>
      <c r="D105" s="170" t="s">
        <v>104</v>
      </c>
      <c r="E105" s="146">
        <f t="shared" si="29"/>
        <v>0</v>
      </c>
      <c r="F105" s="146">
        <v>0</v>
      </c>
      <c r="G105" s="174">
        <v>0</v>
      </c>
      <c r="H105" s="174">
        <v>0</v>
      </c>
      <c r="I105" s="146">
        <v>0</v>
      </c>
      <c r="J105" s="146">
        <v>0</v>
      </c>
      <c r="K105" s="146">
        <v>0</v>
      </c>
    </row>
    <row r="106" spans="1:11" ht="13.5">
      <c r="A106" s="50"/>
      <c r="B106" s="212"/>
      <c r="C106" s="31" t="s">
        <v>39</v>
      </c>
      <c r="D106" s="153" t="s">
        <v>106</v>
      </c>
      <c r="E106" s="154">
        <f t="shared" si="29"/>
        <v>0</v>
      </c>
      <c r="F106" s="154">
        <f aca="true" t="shared" si="32" ref="F106:K106">SUM(F107:F109)</f>
        <v>0</v>
      </c>
      <c r="G106" s="154">
        <f t="shared" si="32"/>
        <v>0</v>
      </c>
      <c r="H106" s="154">
        <f t="shared" si="32"/>
        <v>0</v>
      </c>
      <c r="I106" s="154">
        <f t="shared" si="32"/>
        <v>0</v>
      </c>
      <c r="J106" s="154">
        <f t="shared" si="32"/>
        <v>0</v>
      </c>
      <c r="K106" s="154">
        <f t="shared" si="32"/>
        <v>0</v>
      </c>
    </row>
    <row r="107" spans="1:11" ht="13.5">
      <c r="A107" s="50"/>
      <c r="B107" s="212"/>
      <c r="C107" s="31"/>
      <c r="D107" s="143" t="s">
        <v>107</v>
      </c>
      <c r="E107" s="145">
        <f t="shared" si="29"/>
        <v>0</v>
      </c>
      <c r="F107" s="145">
        <v>0</v>
      </c>
      <c r="G107" s="173">
        <v>0</v>
      </c>
      <c r="H107" s="173">
        <v>0</v>
      </c>
      <c r="I107" s="145">
        <v>0</v>
      </c>
      <c r="J107" s="145">
        <v>0</v>
      </c>
      <c r="K107" s="145">
        <v>0</v>
      </c>
    </row>
    <row r="108" spans="1:11" ht="13.5">
      <c r="A108" s="50"/>
      <c r="B108" s="212"/>
      <c r="C108" s="31"/>
      <c r="D108" s="12" t="s">
        <v>109</v>
      </c>
      <c r="E108" s="13">
        <f t="shared" si="29"/>
        <v>0</v>
      </c>
      <c r="F108" s="13">
        <v>0</v>
      </c>
      <c r="G108" s="34">
        <v>0</v>
      </c>
      <c r="H108" s="34">
        <v>0</v>
      </c>
      <c r="I108" s="13">
        <v>0</v>
      </c>
      <c r="J108" s="13">
        <v>0</v>
      </c>
      <c r="K108" s="13">
        <v>0</v>
      </c>
    </row>
    <row r="109" spans="1:11" ht="13.5">
      <c r="A109" s="50"/>
      <c r="B109" s="212"/>
      <c r="C109" s="31"/>
      <c r="D109" s="19" t="s">
        <v>110</v>
      </c>
      <c r="E109" s="20">
        <f t="shared" si="29"/>
        <v>0</v>
      </c>
      <c r="F109" s="20">
        <v>0</v>
      </c>
      <c r="G109" s="35">
        <v>0</v>
      </c>
      <c r="H109" s="35">
        <v>0</v>
      </c>
      <c r="I109" s="20">
        <v>0</v>
      </c>
      <c r="J109" s="20">
        <v>0</v>
      </c>
      <c r="K109" s="20">
        <v>0</v>
      </c>
    </row>
    <row r="110" spans="1:12" ht="13.5">
      <c r="A110" s="50"/>
      <c r="B110" s="212"/>
      <c r="C110" s="27"/>
      <c r="D110" s="155" t="s">
        <v>405</v>
      </c>
      <c r="E110" s="159">
        <f aca="true" t="shared" si="33" ref="E110:K110">E99+E102+E106</f>
        <v>0</v>
      </c>
      <c r="F110" s="159">
        <f t="shared" si="33"/>
        <v>0</v>
      </c>
      <c r="G110" s="159">
        <f t="shared" si="33"/>
        <v>0</v>
      </c>
      <c r="H110" s="159">
        <f t="shared" si="33"/>
        <v>0</v>
      </c>
      <c r="I110" s="159">
        <f t="shared" si="33"/>
        <v>0</v>
      </c>
      <c r="J110" s="159">
        <f t="shared" si="33"/>
        <v>0</v>
      </c>
      <c r="K110" s="157">
        <f t="shared" si="33"/>
        <v>0</v>
      </c>
      <c r="L110" s="22">
        <f>SUM(F110:K110)</f>
        <v>0</v>
      </c>
    </row>
    <row r="111" spans="1:12" ht="13.5">
      <c r="A111" s="50"/>
      <c r="B111" s="212"/>
      <c r="C111" s="31" t="s">
        <v>95</v>
      </c>
      <c r="D111" s="151" t="s">
        <v>111</v>
      </c>
      <c r="E111" s="152">
        <f aca="true" t="shared" si="34" ref="E111:K111">SUM(E112:E116)</f>
        <v>3312743</v>
      </c>
      <c r="F111" s="152">
        <f t="shared" si="34"/>
        <v>0</v>
      </c>
      <c r="G111" s="152">
        <f t="shared" si="34"/>
        <v>3312743</v>
      </c>
      <c r="H111" s="152">
        <f t="shared" si="34"/>
        <v>0</v>
      </c>
      <c r="I111" s="152">
        <f t="shared" si="34"/>
        <v>0</v>
      </c>
      <c r="J111" s="152">
        <f t="shared" si="34"/>
        <v>0</v>
      </c>
      <c r="K111" s="152">
        <f t="shared" si="34"/>
        <v>0</v>
      </c>
      <c r="L111" s="22">
        <f>SUM(F111:K111)</f>
        <v>3312743</v>
      </c>
    </row>
    <row r="112" spans="1:11" ht="13.5">
      <c r="A112" s="50"/>
      <c r="B112" s="212"/>
      <c r="C112" s="31" t="s">
        <v>59</v>
      </c>
      <c r="D112" s="143" t="s">
        <v>112</v>
      </c>
      <c r="E112" s="145">
        <f>SUM(F112:K112)</f>
        <v>321949</v>
      </c>
      <c r="F112" s="145">
        <v>0</v>
      </c>
      <c r="G112" s="173">
        <v>321949</v>
      </c>
      <c r="H112" s="173">
        <v>0</v>
      </c>
      <c r="I112" s="145">
        <v>0</v>
      </c>
      <c r="J112" s="145">
        <v>0</v>
      </c>
      <c r="K112" s="145">
        <v>0</v>
      </c>
    </row>
    <row r="113" spans="1:11" ht="13.5">
      <c r="A113" s="50"/>
      <c r="B113" s="212"/>
      <c r="C113" s="31"/>
      <c r="D113" s="12" t="s">
        <v>424</v>
      </c>
      <c r="E113" s="13">
        <f>SUM(F113:K113)</f>
        <v>0</v>
      </c>
      <c r="F113" s="13">
        <v>0</v>
      </c>
      <c r="G113" s="34">
        <v>0</v>
      </c>
      <c r="H113" s="34">
        <v>0</v>
      </c>
      <c r="I113" s="13">
        <v>0</v>
      </c>
      <c r="J113" s="13">
        <v>0</v>
      </c>
      <c r="K113" s="13">
        <v>0</v>
      </c>
    </row>
    <row r="114" spans="1:11" ht="13.5">
      <c r="A114" s="50"/>
      <c r="B114" s="212"/>
      <c r="C114" s="31"/>
      <c r="D114" s="12" t="s">
        <v>272</v>
      </c>
      <c r="E114" s="13">
        <f>SUM(F114:K114)</f>
        <v>2686234</v>
      </c>
      <c r="F114" s="13">
        <v>0</v>
      </c>
      <c r="G114" s="34">
        <v>2686234</v>
      </c>
      <c r="H114" s="34">
        <v>0</v>
      </c>
      <c r="I114" s="13">
        <v>0</v>
      </c>
      <c r="J114" s="13">
        <v>0</v>
      </c>
      <c r="K114" s="13">
        <v>0</v>
      </c>
    </row>
    <row r="115" spans="1:11" ht="13.5">
      <c r="A115" s="50"/>
      <c r="B115" s="212"/>
      <c r="C115" s="31"/>
      <c r="D115" s="12" t="s">
        <v>442</v>
      </c>
      <c r="E115" s="13">
        <f>SUM(F115:K115)</f>
        <v>304560</v>
      </c>
      <c r="F115" s="13">
        <v>0</v>
      </c>
      <c r="G115" s="34">
        <v>304560</v>
      </c>
      <c r="H115" s="34">
        <v>0</v>
      </c>
      <c r="I115" s="13">
        <v>0</v>
      </c>
      <c r="J115" s="13">
        <v>0</v>
      </c>
      <c r="K115" s="13">
        <v>0</v>
      </c>
    </row>
    <row r="116" spans="1:11" ht="13.5">
      <c r="A116" s="50"/>
      <c r="B116" s="212"/>
      <c r="C116" s="31"/>
      <c r="D116" s="170" t="s">
        <v>375</v>
      </c>
      <c r="E116" s="146">
        <f>SUM(F116:K116)</f>
        <v>0</v>
      </c>
      <c r="F116" s="146">
        <v>0</v>
      </c>
      <c r="G116" s="174">
        <v>0</v>
      </c>
      <c r="H116" s="174">
        <v>0</v>
      </c>
      <c r="I116" s="146">
        <v>0</v>
      </c>
      <c r="J116" s="146">
        <v>0</v>
      </c>
      <c r="K116" s="146">
        <v>0</v>
      </c>
    </row>
    <row r="117" spans="1:11" ht="13.5">
      <c r="A117" s="50"/>
      <c r="B117" s="212"/>
      <c r="C117" s="31" t="s">
        <v>321</v>
      </c>
      <c r="D117" s="153" t="s">
        <v>114</v>
      </c>
      <c r="E117" s="154">
        <v>0</v>
      </c>
      <c r="F117" s="154">
        <f aca="true" t="shared" si="35" ref="F117:K117">SUM(F118:F119)</f>
        <v>0</v>
      </c>
      <c r="G117" s="154">
        <f t="shared" si="35"/>
        <v>0</v>
      </c>
      <c r="H117" s="154">
        <f t="shared" si="35"/>
        <v>0</v>
      </c>
      <c r="I117" s="154">
        <f t="shared" si="35"/>
        <v>0</v>
      </c>
      <c r="J117" s="154">
        <f t="shared" si="35"/>
        <v>0</v>
      </c>
      <c r="K117" s="154">
        <f t="shared" si="35"/>
        <v>0</v>
      </c>
    </row>
    <row r="118" spans="1:11" ht="13.5">
      <c r="A118" s="50"/>
      <c r="B118" s="212"/>
      <c r="C118" s="31"/>
      <c r="D118" s="143" t="s">
        <v>427</v>
      </c>
      <c r="E118" s="145">
        <f>SUM(F118:K118)</f>
        <v>0</v>
      </c>
      <c r="F118" s="145">
        <v>0</v>
      </c>
      <c r="G118" s="173">
        <v>0</v>
      </c>
      <c r="H118" s="173">
        <v>0</v>
      </c>
      <c r="I118" s="145">
        <v>0</v>
      </c>
      <c r="J118" s="145">
        <v>0</v>
      </c>
      <c r="K118" s="145">
        <v>0</v>
      </c>
    </row>
    <row r="119" spans="1:11" ht="13.5">
      <c r="A119" s="50"/>
      <c r="B119" s="212"/>
      <c r="C119" s="12" t="s">
        <v>86</v>
      </c>
      <c r="D119" s="19" t="s">
        <v>428</v>
      </c>
      <c r="E119" s="20">
        <f>SUM(F119:K119)</f>
        <v>0</v>
      </c>
      <c r="F119" s="20">
        <v>0</v>
      </c>
      <c r="G119" s="35">
        <v>0</v>
      </c>
      <c r="H119" s="35">
        <v>0</v>
      </c>
      <c r="I119" s="20">
        <v>0</v>
      </c>
      <c r="J119" s="20">
        <v>0</v>
      </c>
      <c r="K119" s="20">
        <v>0</v>
      </c>
    </row>
    <row r="120" spans="1:12" ht="13.5">
      <c r="A120" s="50"/>
      <c r="B120" s="212"/>
      <c r="C120" s="19" t="s">
        <v>115</v>
      </c>
      <c r="D120" s="155" t="s">
        <v>404</v>
      </c>
      <c r="E120" s="159">
        <f>E111+E117</f>
        <v>3312743</v>
      </c>
      <c r="F120" s="159">
        <v>0</v>
      </c>
      <c r="G120" s="159">
        <f>G111+G117</f>
        <v>3312743</v>
      </c>
      <c r="H120" s="159">
        <f>H111+H117</f>
        <v>0</v>
      </c>
      <c r="I120" s="159">
        <f>I111+I117</f>
        <v>0</v>
      </c>
      <c r="J120" s="159">
        <f>J111+J117</f>
        <v>0</v>
      </c>
      <c r="K120" s="160">
        <f>K111+K117</f>
        <v>0</v>
      </c>
      <c r="L120" s="22">
        <f>SUM(F120:K120)</f>
        <v>3312743</v>
      </c>
    </row>
    <row r="121" spans="1:12" ht="13.5">
      <c r="A121" s="50"/>
      <c r="B121" s="192"/>
      <c r="C121" s="166" t="s">
        <v>403</v>
      </c>
      <c r="D121" s="162"/>
      <c r="E121" s="163">
        <f aca="true" t="shared" si="36" ref="E121:K121">E110-E120</f>
        <v>-3312743</v>
      </c>
      <c r="F121" s="163">
        <f t="shared" si="36"/>
        <v>0</v>
      </c>
      <c r="G121" s="163">
        <f t="shared" si="36"/>
        <v>-3312743</v>
      </c>
      <c r="H121" s="163">
        <f t="shared" si="36"/>
        <v>0</v>
      </c>
      <c r="I121" s="163">
        <f t="shared" si="36"/>
        <v>0</v>
      </c>
      <c r="J121" s="163">
        <f t="shared" si="36"/>
        <v>0</v>
      </c>
      <c r="K121" s="160">
        <f t="shared" si="36"/>
        <v>0</v>
      </c>
      <c r="L121" s="22">
        <f>SUM(F121:K121)</f>
        <v>-3312743</v>
      </c>
    </row>
    <row r="122" spans="1:11" ht="13.5">
      <c r="A122" s="50"/>
      <c r="B122" s="11"/>
      <c r="C122" s="12"/>
      <c r="D122" s="151" t="s">
        <v>118</v>
      </c>
      <c r="E122" s="164">
        <f aca="true" t="shared" si="37" ref="E122:E147">SUM(F122:K122)</f>
        <v>0</v>
      </c>
      <c r="F122" s="164">
        <f aca="true" t="shared" si="38" ref="F122:K122">SUM(F123:F124)</f>
        <v>0</v>
      </c>
      <c r="G122" s="164">
        <f t="shared" si="38"/>
        <v>0</v>
      </c>
      <c r="H122" s="164">
        <f t="shared" si="38"/>
        <v>0</v>
      </c>
      <c r="I122" s="164">
        <f t="shared" si="38"/>
        <v>0</v>
      </c>
      <c r="J122" s="164">
        <f t="shared" si="38"/>
        <v>0</v>
      </c>
      <c r="K122" s="165">
        <f t="shared" si="38"/>
        <v>0</v>
      </c>
    </row>
    <row r="123" spans="1:11" ht="13.5">
      <c r="A123" s="50"/>
      <c r="B123" s="11"/>
      <c r="C123" s="12"/>
      <c r="D123" s="143" t="s">
        <v>119</v>
      </c>
      <c r="E123" s="145">
        <f t="shared" si="37"/>
        <v>0</v>
      </c>
      <c r="F123" s="173">
        <v>0</v>
      </c>
      <c r="G123" s="173">
        <v>0</v>
      </c>
      <c r="H123" s="173">
        <v>0</v>
      </c>
      <c r="I123" s="173">
        <v>0</v>
      </c>
      <c r="J123" s="173">
        <v>0</v>
      </c>
      <c r="K123" s="171">
        <v>0</v>
      </c>
    </row>
    <row r="124" spans="1:11" ht="13.5">
      <c r="A124" s="50"/>
      <c r="B124" s="11" t="s">
        <v>120</v>
      </c>
      <c r="C124" s="12" t="s">
        <v>21</v>
      </c>
      <c r="D124" s="170" t="s">
        <v>121</v>
      </c>
      <c r="E124" s="146">
        <f t="shared" si="37"/>
        <v>0</v>
      </c>
      <c r="F124" s="174">
        <v>0</v>
      </c>
      <c r="G124" s="174">
        <v>0</v>
      </c>
      <c r="H124" s="174">
        <v>0</v>
      </c>
      <c r="I124" s="174">
        <v>0</v>
      </c>
      <c r="J124" s="174">
        <v>0</v>
      </c>
      <c r="K124" s="146">
        <v>0</v>
      </c>
    </row>
    <row r="125" spans="1:11" ht="13.5">
      <c r="A125" s="50"/>
      <c r="B125" s="11"/>
      <c r="C125" s="12"/>
      <c r="D125" s="153" t="s">
        <v>122</v>
      </c>
      <c r="E125" s="154">
        <f t="shared" si="37"/>
        <v>0</v>
      </c>
      <c r="F125" s="154">
        <f aca="true" t="shared" si="39" ref="F125:K125">SUM(F126)</f>
        <v>0</v>
      </c>
      <c r="G125" s="154">
        <f t="shared" si="39"/>
        <v>0</v>
      </c>
      <c r="H125" s="154">
        <f t="shared" si="39"/>
        <v>0</v>
      </c>
      <c r="I125" s="154">
        <f t="shared" si="39"/>
        <v>0</v>
      </c>
      <c r="J125" s="154">
        <f t="shared" si="39"/>
        <v>0</v>
      </c>
      <c r="K125" s="154">
        <f t="shared" si="39"/>
        <v>0</v>
      </c>
    </row>
    <row r="126" spans="1:11" ht="13.5">
      <c r="A126" s="50"/>
      <c r="B126" s="11"/>
      <c r="C126" s="12"/>
      <c r="D126" s="104" t="s">
        <v>123</v>
      </c>
      <c r="E126" s="121">
        <f t="shared" si="37"/>
        <v>0</v>
      </c>
      <c r="F126" s="124">
        <v>0</v>
      </c>
      <c r="G126" s="124">
        <v>0</v>
      </c>
      <c r="H126" s="124">
        <v>0</v>
      </c>
      <c r="I126" s="124">
        <v>0</v>
      </c>
      <c r="J126" s="124">
        <v>0</v>
      </c>
      <c r="K126" s="121">
        <v>0</v>
      </c>
    </row>
    <row r="127" spans="1:11" ht="13.5">
      <c r="A127" s="50"/>
      <c r="B127" s="11" t="s">
        <v>124</v>
      </c>
      <c r="C127" s="12"/>
      <c r="D127" s="153" t="s">
        <v>125</v>
      </c>
      <c r="E127" s="154">
        <f t="shared" si="37"/>
        <v>0</v>
      </c>
      <c r="F127" s="154">
        <f aca="true" t="shared" si="40" ref="F127:K127">SUM(F128)</f>
        <v>0</v>
      </c>
      <c r="G127" s="154">
        <f t="shared" si="40"/>
        <v>0</v>
      </c>
      <c r="H127" s="154">
        <f t="shared" si="40"/>
        <v>0</v>
      </c>
      <c r="I127" s="154">
        <f t="shared" si="40"/>
        <v>0</v>
      </c>
      <c r="J127" s="154">
        <f t="shared" si="40"/>
        <v>0</v>
      </c>
      <c r="K127" s="154">
        <f t="shared" si="40"/>
        <v>0</v>
      </c>
    </row>
    <row r="128" spans="1:11" ht="13.5">
      <c r="A128" s="50"/>
      <c r="B128" s="11" t="s">
        <v>6</v>
      </c>
      <c r="C128" s="12"/>
      <c r="D128" s="104" t="s">
        <v>126</v>
      </c>
      <c r="E128" s="121">
        <f t="shared" si="37"/>
        <v>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1">
        <v>0</v>
      </c>
    </row>
    <row r="129" spans="1:11" ht="13.5">
      <c r="A129" s="50"/>
      <c r="B129" s="11"/>
      <c r="C129" s="12"/>
      <c r="D129" s="153" t="s">
        <v>127</v>
      </c>
      <c r="E129" s="154">
        <f t="shared" si="37"/>
        <v>0</v>
      </c>
      <c r="F129" s="154">
        <f aca="true" t="shared" si="41" ref="F129:K129">SUM(F130)</f>
        <v>0</v>
      </c>
      <c r="G129" s="154">
        <f t="shared" si="41"/>
        <v>0</v>
      </c>
      <c r="H129" s="154">
        <f t="shared" si="41"/>
        <v>0</v>
      </c>
      <c r="I129" s="154">
        <f t="shared" si="41"/>
        <v>0</v>
      </c>
      <c r="J129" s="154">
        <f t="shared" si="41"/>
        <v>0</v>
      </c>
      <c r="K129" s="154">
        <f t="shared" si="41"/>
        <v>0</v>
      </c>
    </row>
    <row r="130" spans="1:11" ht="13.5">
      <c r="A130" s="50"/>
      <c r="B130" s="11" t="s">
        <v>41</v>
      </c>
      <c r="C130" s="12" t="s">
        <v>163</v>
      </c>
      <c r="D130" s="104" t="s">
        <v>128</v>
      </c>
      <c r="E130" s="121">
        <f t="shared" si="37"/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1">
        <v>0</v>
      </c>
    </row>
    <row r="131" spans="1:11" ht="13.5">
      <c r="A131" s="50"/>
      <c r="B131" s="11" t="s">
        <v>327</v>
      </c>
      <c r="C131" s="12"/>
      <c r="D131" s="153" t="s">
        <v>129</v>
      </c>
      <c r="E131" s="154">
        <f t="shared" si="37"/>
        <v>0</v>
      </c>
      <c r="F131" s="154">
        <f aca="true" t="shared" si="42" ref="F131:K131">SUM(F132)</f>
        <v>0</v>
      </c>
      <c r="G131" s="154">
        <f t="shared" si="42"/>
        <v>0</v>
      </c>
      <c r="H131" s="154">
        <f t="shared" si="42"/>
        <v>0</v>
      </c>
      <c r="I131" s="154">
        <f t="shared" si="42"/>
        <v>0</v>
      </c>
      <c r="J131" s="154">
        <f t="shared" si="42"/>
        <v>0</v>
      </c>
      <c r="K131" s="154">
        <f t="shared" si="42"/>
        <v>0</v>
      </c>
    </row>
    <row r="132" spans="1:11" ht="13.5">
      <c r="A132" s="50"/>
      <c r="B132" s="11" t="s">
        <v>329</v>
      </c>
      <c r="C132" s="12"/>
      <c r="D132" s="106" t="s">
        <v>130</v>
      </c>
      <c r="E132" s="122">
        <f t="shared" si="37"/>
        <v>0</v>
      </c>
      <c r="F132" s="127">
        <v>0</v>
      </c>
      <c r="G132" s="127">
        <v>0</v>
      </c>
      <c r="H132" s="127">
        <v>0</v>
      </c>
      <c r="I132" s="127">
        <v>0</v>
      </c>
      <c r="J132" s="127">
        <v>0</v>
      </c>
      <c r="K132" s="122">
        <v>0</v>
      </c>
    </row>
    <row r="133" spans="1:11" ht="13.5">
      <c r="A133" s="50"/>
      <c r="B133" s="11" t="s">
        <v>131</v>
      </c>
      <c r="C133" s="19"/>
      <c r="D133" s="158" t="s">
        <v>402</v>
      </c>
      <c r="E133" s="157">
        <f t="shared" si="37"/>
        <v>0</v>
      </c>
      <c r="F133" s="157">
        <f aca="true" t="shared" si="43" ref="F133:K133">F122+F125+F127+F129+F131</f>
        <v>0</v>
      </c>
      <c r="G133" s="157">
        <f t="shared" si="43"/>
        <v>0</v>
      </c>
      <c r="H133" s="157">
        <f t="shared" si="43"/>
        <v>0</v>
      </c>
      <c r="I133" s="157">
        <f t="shared" si="43"/>
        <v>0</v>
      </c>
      <c r="J133" s="157">
        <f t="shared" si="43"/>
        <v>0</v>
      </c>
      <c r="K133" s="157">
        <f t="shared" si="43"/>
        <v>0</v>
      </c>
    </row>
    <row r="134" spans="1:11" ht="13.5">
      <c r="A134" s="50"/>
      <c r="B134" s="11" t="s">
        <v>330</v>
      </c>
      <c r="C134" s="12"/>
      <c r="D134" s="151" t="s">
        <v>133</v>
      </c>
      <c r="E134" s="152">
        <f t="shared" si="37"/>
        <v>41610000</v>
      </c>
      <c r="F134" s="152">
        <f aca="true" t="shared" si="44" ref="F134:K134">SUM(F135:F136)</f>
        <v>0</v>
      </c>
      <c r="G134" s="152">
        <f t="shared" si="44"/>
        <v>34186050</v>
      </c>
      <c r="H134" s="152">
        <f t="shared" si="44"/>
        <v>3798450</v>
      </c>
      <c r="I134" s="152">
        <f t="shared" si="44"/>
        <v>3625500</v>
      </c>
      <c r="J134" s="152">
        <f t="shared" si="44"/>
        <v>0</v>
      </c>
      <c r="K134" s="152">
        <f t="shared" si="44"/>
        <v>0</v>
      </c>
    </row>
    <row r="135" spans="1:11" ht="13.5">
      <c r="A135" s="50"/>
      <c r="B135" s="11" t="s">
        <v>6</v>
      </c>
      <c r="C135" s="12"/>
      <c r="D135" s="143" t="s">
        <v>134</v>
      </c>
      <c r="E135" s="171">
        <f t="shared" si="37"/>
        <v>41610000</v>
      </c>
      <c r="F135" s="171">
        <v>0</v>
      </c>
      <c r="G135" s="171">
        <v>34186050</v>
      </c>
      <c r="H135" s="171">
        <v>3798450</v>
      </c>
      <c r="I135" s="171">
        <v>3625500</v>
      </c>
      <c r="J135" s="171">
        <v>0</v>
      </c>
      <c r="K135" s="171">
        <v>0</v>
      </c>
    </row>
    <row r="136" spans="1:11" ht="13.5">
      <c r="A136" s="50"/>
      <c r="B136" s="11" t="s">
        <v>135</v>
      </c>
      <c r="C136" s="12" t="s">
        <v>44</v>
      </c>
      <c r="D136" s="170" t="s">
        <v>136</v>
      </c>
      <c r="E136" s="172">
        <f t="shared" si="37"/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</row>
    <row r="137" spans="1:11" ht="13.5">
      <c r="A137" s="50"/>
      <c r="B137" s="11"/>
      <c r="C137" s="12" t="s">
        <v>59</v>
      </c>
      <c r="D137" s="153" t="s">
        <v>137</v>
      </c>
      <c r="E137" s="167">
        <f t="shared" si="37"/>
        <v>0</v>
      </c>
      <c r="F137" s="154">
        <f aca="true" t="shared" si="45" ref="F137:K137">SUM(F138)</f>
        <v>0</v>
      </c>
      <c r="G137" s="154">
        <f t="shared" si="45"/>
        <v>0</v>
      </c>
      <c r="H137" s="154">
        <f t="shared" si="45"/>
        <v>0</v>
      </c>
      <c r="I137" s="154">
        <f t="shared" si="45"/>
        <v>0</v>
      </c>
      <c r="J137" s="154">
        <f t="shared" si="45"/>
        <v>0</v>
      </c>
      <c r="K137" s="154">
        <f t="shared" si="45"/>
        <v>0</v>
      </c>
    </row>
    <row r="138" spans="1:11" ht="13.5">
      <c r="A138" s="50"/>
      <c r="B138" s="11" t="s">
        <v>6</v>
      </c>
      <c r="C138" s="12"/>
      <c r="D138" s="104" t="s">
        <v>138</v>
      </c>
      <c r="E138" s="125">
        <f t="shared" si="37"/>
        <v>0</v>
      </c>
      <c r="F138" s="125">
        <v>0</v>
      </c>
      <c r="G138" s="125">
        <v>0</v>
      </c>
      <c r="H138" s="125">
        <v>0</v>
      </c>
      <c r="I138" s="125">
        <v>0</v>
      </c>
      <c r="J138" s="125">
        <v>0</v>
      </c>
      <c r="K138" s="125">
        <v>0</v>
      </c>
    </row>
    <row r="139" spans="1:11" ht="13.5">
      <c r="A139" s="50"/>
      <c r="B139" s="11" t="s">
        <v>331</v>
      </c>
      <c r="C139" s="12"/>
      <c r="D139" s="153" t="s">
        <v>139</v>
      </c>
      <c r="E139" s="167">
        <f t="shared" si="37"/>
        <v>10000000</v>
      </c>
      <c r="F139" s="154">
        <f aca="true" t="shared" si="46" ref="F139:K139">SUM(F140)</f>
        <v>10000000</v>
      </c>
      <c r="G139" s="154">
        <f t="shared" si="46"/>
        <v>0</v>
      </c>
      <c r="H139" s="154">
        <f t="shared" si="46"/>
        <v>0</v>
      </c>
      <c r="I139" s="154">
        <f t="shared" si="46"/>
        <v>0</v>
      </c>
      <c r="J139" s="154">
        <f t="shared" si="46"/>
        <v>0</v>
      </c>
      <c r="K139" s="154">
        <f t="shared" si="46"/>
        <v>0</v>
      </c>
    </row>
    <row r="140" spans="1:11" ht="13.5">
      <c r="A140" s="50"/>
      <c r="B140" s="11"/>
      <c r="C140" s="12"/>
      <c r="D140" s="104" t="s">
        <v>425</v>
      </c>
      <c r="E140" s="125">
        <f t="shared" si="37"/>
        <v>10000000</v>
      </c>
      <c r="F140" s="125">
        <v>10000000</v>
      </c>
      <c r="G140" s="125">
        <v>0</v>
      </c>
      <c r="H140" s="125">
        <v>0</v>
      </c>
      <c r="I140" s="125">
        <v>0</v>
      </c>
      <c r="J140" s="125">
        <v>0</v>
      </c>
      <c r="K140" s="125">
        <v>0</v>
      </c>
    </row>
    <row r="141" spans="1:11" ht="13.5">
      <c r="A141" s="50"/>
      <c r="B141" s="11" t="s">
        <v>16</v>
      </c>
      <c r="C141" s="12"/>
      <c r="D141" s="153" t="s">
        <v>129</v>
      </c>
      <c r="E141" s="167">
        <f t="shared" si="37"/>
        <v>0</v>
      </c>
      <c r="F141" s="154">
        <f aca="true" t="shared" si="47" ref="F141:K141">SUM(F142)</f>
        <v>0</v>
      </c>
      <c r="G141" s="154">
        <f t="shared" si="47"/>
        <v>0</v>
      </c>
      <c r="H141" s="154">
        <f t="shared" si="47"/>
        <v>0</v>
      </c>
      <c r="I141" s="154">
        <f t="shared" si="47"/>
        <v>0</v>
      </c>
      <c r="J141" s="154">
        <f t="shared" si="47"/>
        <v>0</v>
      </c>
      <c r="K141" s="154">
        <f t="shared" si="47"/>
        <v>0</v>
      </c>
    </row>
    <row r="142" spans="1:11" ht="13.5">
      <c r="A142" s="50"/>
      <c r="B142" s="11" t="s">
        <v>332</v>
      </c>
      <c r="C142" s="12"/>
      <c r="D142" s="104" t="s">
        <v>140</v>
      </c>
      <c r="E142" s="125">
        <f t="shared" si="37"/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</row>
    <row r="143" spans="1:11" ht="13.5">
      <c r="A143" s="50"/>
      <c r="B143" s="11" t="s">
        <v>93</v>
      </c>
      <c r="C143" s="12"/>
      <c r="D143" s="153" t="s">
        <v>141</v>
      </c>
      <c r="E143" s="167">
        <f t="shared" si="37"/>
        <v>0</v>
      </c>
      <c r="F143" s="154">
        <f aca="true" t="shared" si="48" ref="F143:K143">SUM(F144)</f>
        <v>0</v>
      </c>
      <c r="G143" s="154">
        <f t="shared" si="48"/>
        <v>0</v>
      </c>
      <c r="H143" s="154">
        <f t="shared" si="48"/>
        <v>0</v>
      </c>
      <c r="I143" s="154">
        <f t="shared" si="48"/>
        <v>0</v>
      </c>
      <c r="J143" s="154">
        <f t="shared" si="48"/>
        <v>0</v>
      </c>
      <c r="K143" s="154">
        <f t="shared" si="48"/>
        <v>0</v>
      </c>
    </row>
    <row r="144" spans="1:11" ht="13.5">
      <c r="A144" s="50"/>
      <c r="B144" s="11" t="s">
        <v>164</v>
      </c>
      <c r="C144" s="12"/>
      <c r="D144" s="143" t="s">
        <v>142</v>
      </c>
      <c r="E144" s="171">
        <f t="shared" si="37"/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</row>
    <row r="145" spans="1:11" ht="13.5">
      <c r="A145" s="50"/>
      <c r="B145" s="11" t="s">
        <v>21</v>
      </c>
      <c r="C145" s="12" t="s">
        <v>86</v>
      </c>
      <c r="D145" s="12" t="s">
        <v>144</v>
      </c>
      <c r="E145" s="23">
        <f t="shared" si="37"/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ht="13.5">
      <c r="A146" s="50"/>
      <c r="B146" s="11" t="s">
        <v>323</v>
      </c>
      <c r="C146" s="12"/>
      <c r="D146" s="12" t="s">
        <v>145</v>
      </c>
      <c r="E146" s="23">
        <f t="shared" si="37"/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ht="13.5">
      <c r="A147" s="50"/>
      <c r="B147" s="11" t="s">
        <v>323</v>
      </c>
      <c r="C147" s="12"/>
      <c r="D147" s="19" t="s">
        <v>146</v>
      </c>
      <c r="E147" s="25">
        <f t="shared" si="37"/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</row>
    <row r="148" spans="1:11" ht="13.5">
      <c r="A148" s="50"/>
      <c r="B148" s="11" t="s">
        <v>59</v>
      </c>
      <c r="C148" s="19"/>
      <c r="D148" s="155" t="s">
        <v>401</v>
      </c>
      <c r="E148" s="168">
        <f aca="true" t="shared" si="49" ref="E148:K148">E134+E137+E139+E141+E143</f>
        <v>51610000</v>
      </c>
      <c r="F148" s="168">
        <f t="shared" si="49"/>
        <v>10000000</v>
      </c>
      <c r="G148" s="168">
        <f t="shared" si="49"/>
        <v>34186050</v>
      </c>
      <c r="H148" s="168">
        <f t="shared" si="49"/>
        <v>3798450</v>
      </c>
      <c r="I148" s="168">
        <f t="shared" si="49"/>
        <v>3625500</v>
      </c>
      <c r="J148" s="168">
        <f t="shared" si="49"/>
        <v>0</v>
      </c>
      <c r="K148" s="168">
        <f t="shared" si="49"/>
        <v>0</v>
      </c>
    </row>
    <row r="149" spans="1:11" ht="13.5">
      <c r="A149" s="50"/>
      <c r="B149" s="10"/>
      <c r="C149" s="166" t="s">
        <v>400</v>
      </c>
      <c r="D149" s="166"/>
      <c r="E149" s="160">
        <f aca="true" t="shared" si="50" ref="E149:K149">E133-E148</f>
        <v>-51610000</v>
      </c>
      <c r="F149" s="160">
        <f t="shared" si="50"/>
        <v>-10000000</v>
      </c>
      <c r="G149" s="160">
        <f t="shared" si="50"/>
        <v>-34186050</v>
      </c>
      <c r="H149" s="160">
        <f t="shared" si="50"/>
        <v>-3798450</v>
      </c>
      <c r="I149" s="160">
        <f t="shared" si="50"/>
        <v>-3625500</v>
      </c>
      <c r="J149" s="160">
        <f t="shared" si="50"/>
        <v>0</v>
      </c>
      <c r="K149" s="160">
        <f t="shared" si="50"/>
        <v>0</v>
      </c>
    </row>
    <row r="150" spans="1:12" ht="13.5">
      <c r="A150" s="50"/>
      <c r="B150" s="14"/>
      <c r="C150" s="169" t="s">
        <v>399</v>
      </c>
      <c r="D150" s="162"/>
      <c r="E150" s="163">
        <f aca="true" t="shared" si="51" ref="E150:K150">E98+E121+E149</f>
        <v>17489578</v>
      </c>
      <c r="F150" s="163">
        <f t="shared" si="51"/>
        <v>-4839690</v>
      </c>
      <c r="G150" s="163">
        <f t="shared" si="51"/>
        <v>10501088</v>
      </c>
      <c r="H150" s="163">
        <f t="shared" si="51"/>
        <v>689984</v>
      </c>
      <c r="I150" s="163">
        <f t="shared" si="51"/>
        <v>10174732</v>
      </c>
      <c r="J150" s="163">
        <f t="shared" si="51"/>
        <v>536400</v>
      </c>
      <c r="K150" s="160">
        <f t="shared" si="51"/>
        <v>427064</v>
      </c>
      <c r="L150" s="22">
        <f>SUM(F150:K150)</f>
        <v>17489578</v>
      </c>
    </row>
    <row r="151" spans="1:11" ht="13.5">
      <c r="A151" s="50"/>
      <c r="B151" s="45"/>
      <c r="C151" s="39"/>
      <c r="D151" s="39"/>
      <c r="E151" s="46"/>
      <c r="F151" s="46"/>
      <c r="G151" s="47"/>
      <c r="H151" s="47"/>
      <c r="I151" s="46"/>
      <c r="J151" s="46"/>
      <c r="K151" s="46"/>
    </row>
    <row r="152" spans="1:11" ht="13.5">
      <c r="A152" s="50"/>
      <c r="B152" s="14"/>
      <c r="C152" s="39" t="s">
        <v>165</v>
      </c>
      <c r="D152" s="15"/>
      <c r="E152" s="13">
        <f>SUM(F152:K152)</f>
        <v>280263580</v>
      </c>
      <c r="F152" s="46">
        <v>67356091</v>
      </c>
      <c r="G152" s="48">
        <v>147116796</v>
      </c>
      <c r="H152" s="48">
        <v>14540335</v>
      </c>
      <c r="I152" s="30">
        <v>43088083</v>
      </c>
      <c r="J152" s="30">
        <v>3825876</v>
      </c>
      <c r="K152" s="30">
        <v>4336399</v>
      </c>
    </row>
    <row r="153" spans="1:12" ht="13.5">
      <c r="A153" s="50"/>
      <c r="B153" s="14"/>
      <c r="C153" s="39" t="s">
        <v>166</v>
      </c>
      <c r="D153" s="15"/>
      <c r="E153" s="30">
        <f aca="true" t="shared" si="52" ref="E153:K153">E150+E152</f>
        <v>297753158</v>
      </c>
      <c r="F153" s="30">
        <f t="shared" si="52"/>
        <v>62516401</v>
      </c>
      <c r="G153" s="30">
        <f t="shared" si="52"/>
        <v>157617884</v>
      </c>
      <c r="H153" s="30">
        <f t="shared" si="52"/>
        <v>15230319</v>
      </c>
      <c r="I153" s="30">
        <f t="shared" si="52"/>
        <v>53262815</v>
      </c>
      <c r="J153" s="30">
        <f t="shared" si="52"/>
        <v>4362276</v>
      </c>
      <c r="K153" s="30">
        <f t="shared" si="52"/>
        <v>4763463</v>
      </c>
      <c r="L153" s="22">
        <f>SUM(F153:K153)</f>
        <v>297753158</v>
      </c>
    </row>
    <row r="184" spans="1:8" ht="13.5" customHeight="1">
      <c r="A184" s="51"/>
      <c r="B184" s="201" t="s">
        <v>358</v>
      </c>
      <c r="C184" s="201"/>
      <c r="D184" s="201"/>
      <c r="E184" s="201"/>
      <c r="F184" s="201"/>
      <c r="G184" s="201"/>
      <c r="H184" s="201"/>
    </row>
    <row r="185" spans="1:8" ht="13.5">
      <c r="A185" s="51"/>
      <c r="B185" s="202" t="s">
        <v>264</v>
      </c>
      <c r="C185" s="202"/>
      <c r="D185" s="202"/>
      <c r="E185" s="202"/>
      <c r="F185" s="202"/>
      <c r="G185" s="202"/>
      <c r="H185" s="202"/>
    </row>
    <row r="186" spans="1:8" ht="13.5">
      <c r="A186" s="51"/>
      <c r="B186" s="1"/>
      <c r="F186" s="5"/>
      <c r="G186" s="5"/>
      <c r="H186" s="5" t="s">
        <v>361</v>
      </c>
    </row>
    <row r="187" spans="1:8" ht="13.5">
      <c r="A187" s="51"/>
      <c r="B187" s="203" t="s">
        <v>153</v>
      </c>
      <c r="C187" s="204"/>
      <c r="D187" s="205"/>
      <c r="E187" s="209" t="s">
        <v>351</v>
      </c>
      <c r="F187" s="209" t="s">
        <v>352</v>
      </c>
      <c r="G187" s="209" t="s">
        <v>353</v>
      </c>
      <c r="H187" s="209" t="s">
        <v>354</v>
      </c>
    </row>
    <row r="188" spans="1:8" ht="13.5">
      <c r="A188" s="51"/>
      <c r="B188" s="206"/>
      <c r="C188" s="207"/>
      <c r="D188" s="208"/>
      <c r="E188" s="210"/>
      <c r="F188" s="210"/>
      <c r="G188" s="210"/>
      <c r="H188" s="210"/>
    </row>
    <row r="189" spans="1:8" ht="13.5">
      <c r="A189" s="51"/>
      <c r="B189" s="11" t="s">
        <v>319</v>
      </c>
      <c r="C189" s="12" t="s">
        <v>320</v>
      </c>
      <c r="D189" s="12" t="s">
        <v>5</v>
      </c>
      <c r="E189" s="13">
        <v>465400000</v>
      </c>
      <c r="F189" s="13">
        <f>E8</f>
        <v>522317838</v>
      </c>
      <c r="G189" s="13">
        <f>E189-F189</f>
        <v>-56917838</v>
      </c>
      <c r="H189" s="13"/>
    </row>
    <row r="190" spans="1:8" ht="13.5">
      <c r="A190" s="51"/>
      <c r="B190" s="11" t="s">
        <v>28</v>
      </c>
      <c r="C190" s="12"/>
      <c r="D190" s="12" t="s">
        <v>15</v>
      </c>
      <c r="E190" s="13">
        <v>0</v>
      </c>
      <c r="F190" s="13">
        <f>E25</f>
        <v>0</v>
      </c>
      <c r="G190" s="13">
        <f aca="true" t="shared" si="53" ref="G190:G200">E190-F190</f>
        <v>0</v>
      </c>
      <c r="H190" s="13"/>
    </row>
    <row r="191" spans="1:8" ht="13.5">
      <c r="A191" s="51"/>
      <c r="B191" s="11" t="s">
        <v>6</v>
      </c>
      <c r="C191" s="12" t="s">
        <v>21</v>
      </c>
      <c r="D191" s="12" t="s">
        <v>20</v>
      </c>
      <c r="E191" s="13">
        <v>0</v>
      </c>
      <c r="F191" s="13">
        <f>E28</f>
        <v>0</v>
      </c>
      <c r="G191" s="13">
        <f t="shared" si="53"/>
        <v>0</v>
      </c>
      <c r="H191" s="13"/>
    </row>
    <row r="192" spans="1:8" ht="13.5">
      <c r="A192" s="51"/>
      <c r="B192" s="11" t="s">
        <v>34</v>
      </c>
      <c r="C192" s="12"/>
      <c r="D192" s="12" t="s">
        <v>25</v>
      </c>
      <c r="E192" s="13">
        <v>0</v>
      </c>
      <c r="F192" s="13">
        <f>E31</f>
        <v>0</v>
      </c>
      <c r="G192" s="13">
        <f t="shared" si="53"/>
        <v>0</v>
      </c>
      <c r="H192" s="13"/>
    </row>
    <row r="193" spans="1:8" ht="13.5">
      <c r="A193" s="51"/>
      <c r="B193" s="11" t="s">
        <v>321</v>
      </c>
      <c r="C193" s="12"/>
      <c r="D193" s="12" t="s">
        <v>27</v>
      </c>
      <c r="E193" s="13">
        <v>0</v>
      </c>
      <c r="F193" s="13">
        <f>E33</f>
        <v>0</v>
      </c>
      <c r="G193" s="13">
        <f t="shared" si="53"/>
        <v>0</v>
      </c>
      <c r="H193" s="13"/>
    </row>
    <row r="194" spans="1:8" ht="13.5">
      <c r="A194" s="51"/>
      <c r="B194" s="11" t="s">
        <v>41</v>
      </c>
      <c r="C194" s="12"/>
      <c r="D194" s="12" t="s">
        <v>30</v>
      </c>
      <c r="E194" s="13">
        <v>0</v>
      </c>
      <c r="F194" s="13">
        <f>E35</f>
        <v>0</v>
      </c>
      <c r="G194" s="13">
        <f t="shared" si="53"/>
        <v>0</v>
      </c>
      <c r="H194" s="13"/>
    </row>
    <row r="195" spans="1:8" ht="13.5">
      <c r="A195" s="51"/>
      <c r="B195" s="11"/>
      <c r="C195" s="12"/>
      <c r="D195" s="12" t="s">
        <v>32</v>
      </c>
      <c r="E195" s="13">
        <v>0</v>
      </c>
      <c r="F195" s="13">
        <f>E37</f>
        <v>0</v>
      </c>
      <c r="G195" s="13">
        <f t="shared" si="53"/>
        <v>0</v>
      </c>
      <c r="H195" s="13"/>
    </row>
    <row r="196" spans="1:8" ht="13.5">
      <c r="A196" s="51"/>
      <c r="B196" s="11" t="s">
        <v>48</v>
      </c>
      <c r="C196" s="12"/>
      <c r="D196" s="12" t="s">
        <v>35</v>
      </c>
      <c r="E196" s="13">
        <v>2000000</v>
      </c>
      <c r="F196" s="13">
        <f>E39</f>
        <v>3012463</v>
      </c>
      <c r="G196" s="13">
        <f t="shared" si="53"/>
        <v>-1012463</v>
      </c>
      <c r="H196" s="13"/>
    </row>
    <row r="197" spans="1:8" ht="13.5">
      <c r="A197" s="51"/>
      <c r="B197" s="11"/>
      <c r="C197" s="12"/>
      <c r="D197" s="12" t="s">
        <v>37</v>
      </c>
      <c r="E197" s="13">
        <v>0</v>
      </c>
      <c r="F197" s="13">
        <f>E41</f>
        <v>0</v>
      </c>
      <c r="G197" s="13">
        <f t="shared" si="53"/>
        <v>0</v>
      </c>
      <c r="H197" s="13"/>
    </row>
    <row r="198" spans="1:8" ht="13.5">
      <c r="A198" s="51"/>
      <c r="B198" s="11" t="s">
        <v>333</v>
      </c>
      <c r="C198" s="12" t="s">
        <v>39</v>
      </c>
      <c r="D198" s="12" t="s">
        <v>40</v>
      </c>
      <c r="E198" s="13">
        <v>10000</v>
      </c>
      <c r="F198" s="13">
        <f>E43</f>
        <v>82585</v>
      </c>
      <c r="G198" s="13">
        <f t="shared" si="53"/>
        <v>-72585</v>
      </c>
      <c r="H198" s="13"/>
    </row>
    <row r="199" spans="1:8" ht="13.5">
      <c r="A199" s="51"/>
      <c r="B199" s="11" t="s">
        <v>0</v>
      </c>
      <c r="C199" s="12" t="s">
        <v>0</v>
      </c>
      <c r="D199" s="12" t="s">
        <v>43</v>
      </c>
      <c r="E199" s="13">
        <v>0</v>
      </c>
      <c r="F199" s="13">
        <f>E45</f>
        <v>1500000</v>
      </c>
      <c r="G199" s="13">
        <f t="shared" si="53"/>
        <v>-1500000</v>
      </c>
      <c r="H199" s="13"/>
    </row>
    <row r="200" spans="1:8" ht="13.5">
      <c r="A200" s="51"/>
      <c r="B200" s="11" t="s">
        <v>334</v>
      </c>
      <c r="C200" s="12"/>
      <c r="D200" s="19" t="s">
        <v>47</v>
      </c>
      <c r="E200" s="20">
        <v>51592962</v>
      </c>
      <c r="F200" s="20">
        <f>E48</f>
        <v>9980000</v>
      </c>
      <c r="G200" s="20">
        <f t="shared" si="53"/>
        <v>41612962</v>
      </c>
      <c r="H200" s="20"/>
    </row>
    <row r="201" spans="1:8" ht="13.5">
      <c r="A201" s="51"/>
      <c r="B201" s="11" t="s">
        <v>335</v>
      </c>
      <c r="C201" s="19"/>
      <c r="D201" s="19" t="s">
        <v>50</v>
      </c>
      <c r="E201" s="25">
        <f>SUM(E189:E200)</f>
        <v>519002962</v>
      </c>
      <c r="F201" s="25">
        <f>SUM(F189:F200)</f>
        <v>536892886</v>
      </c>
      <c r="G201" s="25">
        <f>SUM(G189:G200)</f>
        <v>-17889924</v>
      </c>
      <c r="H201" s="21"/>
    </row>
    <row r="202" spans="1:8" ht="13.5">
      <c r="A202" s="51"/>
      <c r="B202" s="11" t="s">
        <v>336</v>
      </c>
      <c r="C202" s="12"/>
      <c r="D202" s="12" t="s">
        <v>51</v>
      </c>
      <c r="E202" s="13">
        <v>233341600</v>
      </c>
      <c r="F202" s="13">
        <f>E51</f>
        <v>313488887</v>
      </c>
      <c r="G202" s="13">
        <f>E202-F202</f>
        <v>-80147287</v>
      </c>
      <c r="H202" s="13"/>
    </row>
    <row r="203" spans="1:8" ht="13.5">
      <c r="A203" s="51"/>
      <c r="B203" s="11" t="s">
        <v>17</v>
      </c>
      <c r="C203" s="12" t="s">
        <v>59</v>
      </c>
      <c r="D203" s="12" t="s">
        <v>58</v>
      </c>
      <c r="E203" s="13">
        <v>73040000</v>
      </c>
      <c r="F203" s="13">
        <f>E59</f>
        <v>60367506</v>
      </c>
      <c r="G203" s="13">
        <f>E203-F203</f>
        <v>12672494</v>
      </c>
      <c r="H203" s="13"/>
    </row>
    <row r="204" spans="1:8" ht="13.5">
      <c r="A204" s="51"/>
      <c r="B204" s="11" t="s">
        <v>21</v>
      </c>
      <c r="C204" s="12" t="s">
        <v>322</v>
      </c>
      <c r="D204" s="12" t="s">
        <v>80</v>
      </c>
      <c r="E204" s="13">
        <v>66831000</v>
      </c>
      <c r="F204" s="13">
        <f>E80</f>
        <v>72444962</v>
      </c>
      <c r="G204" s="13">
        <f>E204-F204</f>
        <v>-5613962</v>
      </c>
      <c r="H204" s="13"/>
    </row>
    <row r="205" spans="1:8" ht="13.5">
      <c r="A205" s="51"/>
      <c r="B205" s="11" t="s">
        <v>6</v>
      </c>
      <c r="C205" s="12" t="s">
        <v>6</v>
      </c>
      <c r="D205" s="12" t="s">
        <v>87</v>
      </c>
      <c r="E205" s="13">
        <v>130000</v>
      </c>
      <c r="F205" s="13">
        <f>E91</f>
        <v>6699210</v>
      </c>
      <c r="G205" s="13">
        <f>E205-F205</f>
        <v>-6569210</v>
      </c>
      <c r="H205" s="13"/>
    </row>
    <row r="206" spans="1:8" ht="13.5">
      <c r="A206" s="51"/>
      <c r="B206" s="11" t="s">
        <v>59</v>
      </c>
      <c r="C206" s="12" t="s">
        <v>86</v>
      </c>
      <c r="D206" s="19" t="s">
        <v>89</v>
      </c>
      <c r="E206" s="20">
        <v>51592962</v>
      </c>
      <c r="F206" s="20">
        <f>E95</f>
        <v>9980000</v>
      </c>
      <c r="G206" s="20">
        <f>E206-F206</f>
        <v>41612962</v>
      </c>
      <c r="H206" s="20"/>
    </row>
    <row r="207" spans="1:8" ht="13.5">
      <c r="A207" s="51"/>
      <c r="B207" s="11"/>
      <c r="C207" s="19"/>
      <c r="D207" s="19" t="s">
        <v>91</v>
      </c>
      <c r="E207" s="30">
        <f>SUM(E202:E206)</f>
        <v>424935562</v>
      </c>
      <c r="F207" s="30">
        <f>SUM(F202:F206)</f>
        <v>462980565</v>
      </c>
      <c r="G207" s="30">
        <f>SUM(G202:G206)</f>
        <v>-38045003</v>
      </c>
      <c r="H207" s="30"/>
    </row>
    <row r="208" spans="1:8" ht="13.5">
      <c r="A208" s="51"/>
      <c r="B208" s="10"/>
      <c r="C208" s="27" t="s">
        <v>92</v>
      </c>
      <c r="D208" s="28"/>
      <c r="E208" s="30">
        <f>E201-E207</f>
        <v>94067400</v>
      </c>
      <c r="F208" s="30">
        <f>F201-F207</f>
        <v>73912321</v>
      </c>
      <c r="G208" s="30">
        <f>G201-G207</f>
        <v>20155079</v>
      </c>
      <c r="H208" s="20"/>
    </row>
    <row r="209" spans="1:8" ht="13.5">
      <c r="A209" s="51"/>
      <c r="B209" s="11" t="s">
        <v>96</v>
      </c>
      <c r="C209" s="31"/>
      <c r="D209" s="17" t="s">
        <v>94</v>
      </c>
      <c r="E209" s="13">
        <v>0</v>
      </c>
      <c r="F209" s="13">
        <f>E99</f>
        <v>0</v>
      </c>
      <c r="G209" s="13">
        <f>E209-F209</f>
        <v>0</v>
      </c>
      <c r="H209" s="13"/>
    </row>
    <row r="210" spans="1:8" ht="13.5">
      <c r="A210" s="51"/>
      <c r="B210" s="11" t="s">
        <v>99</v>
      </c>
      <c r="C210" s="31" t="s">
        <v>21</v>
      </c>
      <c r="D210" s="12" t="s">
        <v>100</v>
      </c>
      <c r="E210" s="33">
        <v>0</v>
      </c>
      <c r="F210" s="34">
        <f>E102</f>
        <v>0</v>
      </c>
      <c r="G210" s="34">
        <f>E210-F210</f>
        <v>0</v>
      </c>
      <c r="H210" s="23"/>
    </row>
    <row r="211" spans="1:8" ht="13.5">
      <c r="A211" s="51"/>
      <c r="B211" s="11" t="s">
        <v>102</v>
      </c>
      <c r="C211" s="31" t="s">
        <v>39</v>
      </c>
      <c r="D211" s="12" t="s">
        <v>106</v>
      </c>
      <c r="E211" s="33">
        <v>0</v>
      </c>
      <c r="F211" s="34">
        <f>E106</f>
        <v>0</v>
      </c>
      <c r="G211" s="34">
        <f>E211-F211</f>
        <v>0</v>
      </c>
      <c r="H211" s="23"/>
    </row>
    <row r="212" spans="1:8" ht="13.5">
      <c r="A212" s="51"/>
      <c r="B212" s="11" t="s">
        <v>105</v>
      </c>
      <c r="C212" s="19"/>
      <c r="D212" s="19"/>
      <c r="E212" s="29"/>
      <c r="F212" s="35"/>
      <c r="G212" s="35"/>
      <c r="H212" s="25"/>
    </row>
    <row r="213" spans="1:8" ht="13.5">
      <c r="A213" s="51"/>
      <c r="B213" s="11" t="s">
        <v>108</v>
      </c>
      <c r="C213" s="19"/>
      <c r="D213" s="19" t="s">
        <v>312</v>
      </c>
      <c r="E213" s="30">
        <f>SUM(E209:E212)</f>
        <v>0</v>
      </c>
      <c r="F213" s="30">
        <f>SUM(F209:F212)</f>
        <v>0</v>
      </c>
      <c r="G213" s="30">
        <f>SUM(G209:G212)</f>
        <v>0</v>
      </c>
      <c r="H213" s="30"/>
    </row>
    <row r="214" spans="1:8" ht="13.5">
      <c r="A214" s="51"/>
      <c r="B214" s="11" t="s">
        <v>337</v>
      </c>
      <c r="C214" s="31" t="s">
        <v>59</v>
      </c>
      <c r="D214" s="12" t="s">
        <v>111</v>
      </c>
      <c r="E214" s="13">
        <v>4700000</v>
      </c>
      <c r="F214" s="13">
        <f>E111</f>
        <v>3312743</v>
      </c>
      <c r="G214" s="13">
        <f>E214-F214</f>
        <v>1387257</v>
      </c>
      <c r="H214" s="13"/>
    </row>
    <row r="215" spans="1:8" ht="13.5">
      <c r="A215" s="51"/>
      <c r="B215" s="37" t="s">
        <v>331</v>
      </c>
      <c r="C215" s="31" t="s">
        <v>6</v>
      </c>
      <c r="D215" s="12" t="s">
        <v>114</v>
      </c>
      <c r="E215" s="33">
        <v>0</v>
      </c>
      <c r="F215" s="34">
        <f>E117</f>
        <v>0</v>
      </c>
      <c r="G215" s="34">
        <f>E215-F215</f>
        <v>0</v>
      </c>
      <c r="H215" s="23"/>
    </row>
    <row r="216" spans="1:8" ht="13.5">
      <c r="A216" s="51"/>
      <c r="B216" s="37" t="s">
        <v>113</v>
      </c>
      <c r="C216" s="12" t="s">
        <v>86</v>
      </c>
      <c r="D216" s="19" t="s">
        <v>168</v>
      </c>
      <c r="E216" s="29"/>
      <c r="F216" s="35"/>
      <c r="G216" s="35"/>
      <c r="H216" s="25"/>
    </row>
    <row r="217" spans="1:8" ht="13.5">
      <c r="A217" s="51"/>
      <c r="B217" s="37" t="s">
        <v>21</v>
      </c>
      <c r="C217" s="19" t="s">
        <v>322</v>
      </c>
      <c r="D217" s="19" t="s">
        <v>116</v>
      </c>
      <c r="E217" s="30">
        <f>SUM(E214:E216)</f>
        <v>4700000</v>
      </c>
      <c r="F217" s="30">
        <f>SUM(F214:F216)</f>
        <v>3312743</v>
      </c>
      <c r="G217" s="30">
        <f>SUM(G214:G216)</f>
        <v>1387257</v>
      </c>
      <c r="H217" s="30"/>
    </row>
    <row r="218" spans="1:8" ht="13.5">
      <c r="A218" s="51"/>
      <c r="B218" s="10" t="s">
        <v>59</v>
      </c>
      <c r="C218" s="16" t="s">
        <v>117</v>
      </c>
      <c r="D218" s="15"/>
      <c r="E218" s="30">
        <f>E213-E217</f>
        <v>-4700000</v>
      </c>
      <c r="F218" s="30">
        <f>F213-F217</f>
        <v>-3312743</v>
      </c>
      <c r="G218" s="30">
        <f>G213-G217</f>
        <v>-1387257</v>
      </c>
      <c r="H218" s="30"/>
    </row>
    <row r="219" spans="1:8" ht="13.5">
      <c r="A219" s="51"/>
      <c r="B219" s="11" t="s">
        <v>95</v>
      </c>
      <c r="C219" s="12"/>
      <c r="D219" s="43" t="s">
        <v>118</v>
      </c>
      <c r="E219" s="63">
        <v>0</v>
      </c>
      <c r="F219" s="13">
        <f>E122</f>
        <v>0</v>
      </c>
      <c r="G219" s="13">
        <f>E219-F219</f>
        <v>0</v>
      </c>
      <c r="H219" s="13"/>
    </row>
    <row r="220" spans="1:8" ht="13.5">
      <c r="A220" s="51"/>
      <c r="B220" s="11" t="s">
        <v>321</v>
      </c>
      <c r="C220" s="12" t="s">
        <v>21</v>
      </c>
      <c r="D220" s="43" t="s">
        <v>122</v>
      </c>
      <c r="E220" s="4">
        <v>0</v>
      </c>
      <c r="F220" s="34">
        <f>E125</f>
        <v>0</v>
      </c>
      <c r="G220" s="34">
        <f>E220-F220</f>
        <v>0</v>
      </c>
      <c r="H220" s="23"/>
    </row>
    <row r="221" spans="1:8" ht="13.5">
      <c r="A221" s="51"/>
      <c r="B221" s="11" t="s">
        <v>120</v>
      </c>
      <c r="C221" s="12"/>
      <c r="D221" s="43" t="s">
        <v>125</v>
      </c>
      <c r="E221" s="4">
        <v>0</v>
      </c>
      <c r="F221" s="34">
        <f>E127</f>
        <v>0</v>
      </c>
      <c r="G221" s="34">
        <f>E221-F221</f>
        <v>0</v>
      </c>
      <c r="H221" s="23"/>
    </row>
    <row r="222" spans="1:8" ht="13.5">
      <c r="A222" s="51"/>
      <c r="B222" s="11" t="s">
        <v>124</v>
      </c>
      <c r="C222" s="12" t="s">
        <v>163</v>
      </c>
      <c r="D222" s="43" t="s">
        <v>127</v>
      </c>
      <c r="E222" s="4">
        <v>0</v>
      </c>
      <c r="F222" s="34">
        <f>E129</f>
        <v>0</v>
      </c>
      <c r="G222" s="34">
        <f>E222-F222</f>
        <v>0</v>
      </c>
      <c r="H222" s="23"/>
    </row>
    <row r="223" spans="1:8" ht="13.5">
      <c r="A223" s="51"/>
      <c r="B223" s="11" t="s">
        <v>41</v>
      </c>
      <c r="C223" s="12"/>
      <c r="D223" s="19" t="s">
        <v>314</v>
      </c>
      <c r="E223" s="29">
        <v>0</v>
      </c>
      <c r="F223" s="35">
        <f>E131</f>
        <v>0</v>
      </c>
      <c r="G223" s="35">
        <f>E223-F223</f>
        <v>0</v>
      </c>
      <c r="H223" s="25"/>
    </row>
    <row r="224" spans="1:8" ht="13.5">
      <c r="A224" s="51"/>
      <c r="B224" s="11" t="s">
        <v>131</v>
      </c>
      <c r="C224" s="19"/>
      <c r="D224" s="28" t="s">
        <v>132</v>
      </c>
      <c r="E224" s="30">
        <f>SUM(E219:E223)</f>
        <v>0</v>
      </c>
      <c r="F224" s="30">
        <f>SUM(F219:F223)</f>
        <v>0</v>
      </c>
      <c r="G224" s="30">
        <f>SUM(G219:G223)</f>
        <v>0</v>
      </c>
      <c r="H224" s="30"/>
    </row>
    <row r="225" spans="1:8" ht="13.5">
      <c r="A225" s="51"/>
      <c r="B225" s="11" t="s">
        <v>338</v>
      </c>
      <c r="C225" s="12"/>
      <c r="D225" s="43" t="s">
        <v>133</v>
      </c>
      <c r="E225" s="4">
        <v>41610000</v>
      </c>
      <c r="F225" s="44">
        <f>E134</f>
        <v>41610000</v>
      </c>
      <c r="G225" s="44">
        <f>E225-F225</f>
        <v>0</v>
      </c>
      <c r="H225" s="32"/>
    </row>
    <row r="226" spans="1:8" ht="13.5">
      <c r="A226" s="51"/>
      <c r="B226" s="11" t="s">
        <v>331</v>
      </c>
      <c r="C226" s="12" t="s">
        <v>59</v>
      </c>
      <c r="D226" s="43" t="s">
        <v>137</v>
      </c>
      <c r="E226" s="4">
        <v>0</v>
      </c>
      <c r="F226" s="34">
        <f>E137</f>
        <v>0</v>
      </c>
      <c r="G226" s="34">
        <f>E226-F226</f>
        <v>0</v>
      </c>
      <c r="H226" s="23"/>
    </row>
    <row r="227" spans="1:8" ht="13.5">
      <c r="A227" s="51"/>
      <c r="B227" s="11" t="s">
        <v>113</v>
      </c>
      <c r="C227" s="12"/>
      <c r="D227" s="43" t="s">
        <v>139</v>
      </c>
      <c r="E227" s="4">
        <v>30000000</v>
      </c>
      <c r="F227" s="34">
        <f>E139</f>
        <v>10000000</v>
      </c>
      <c r="G227" s="34">
        <f>E227-F227</f>
        <v>20000000</v>
      </c>
      <c r="H227" s="23"/>
    </row>
    <row r="228" spans="1:8" ht="13.5">
      <c r="A228" s="51"/>
      <c r="B228" s="11" t="s">
        <v>21</v>
      </c>
      <c r="C228" s="12"/>
      <c r="D228" s="43" t="s">
        <v>129</v>
      </c>
      <c r="E228" s="4">
        <v>0</v>
      </c>
      <c r="F228" s="34">
        <f>E141</f>
        <v>0</v>
      </c>
      <c r="G228" s="34">
        <f>E228-F228</f>
        <v>0</v>
      </c>
      <c r="H228" s="23"/>
    </row>
    <row r="229" spans="1:8" ht="13.5">
      <c r="A229" s="51"/>
      <c r="B229" s="11" t="s">
        <v>59</v>
      </c>
      <c r="C229" s="12" t="s">
        <v>86</v>
      </c>
      <c r="D229" s="19" t="s">
        <v>141</v>
      </c>
      <c r="E229" s="29">
        <v>0</v>
      </c>
      <c r="F229" s="35">
        <f>E143</f>
        <v>0</v>
      </c>
      <c r="G229" s="35">
        <f>E229-F229</f>
        <v>0</v>
      </c>
      <c r="H229" s="25"/>
    </row>
    <row r="230" spans="1:8" ht="13.5">
      <c r="A230" s="51"/>
      <c r="B230" s="11" t="s">
        <v>164</v>
      </c>
      <c r="C230" s="19"/>
      <c r="D230" s="19" t="s">
        <v>147</v>
      </c>
      <c r="E230" s="30">
        <f>SUM(E225:E229)</f>
        <v>71610000</v>
      </c>
      <c r="F230" s="30">
        <f>SUM(F225:F229)</f>
        <v>51610000</v>
      </c>
      <c r="G230" s="30">
        <f>SUM(G225:G229)</f>
        <v>20000000</v>
      </c>
      <c r="H230" s="20"/>
    </row>
    <row r="231" spans="1:8" ht="13.5">
      <c r="A231" s="51"/>
      <c r="B231" s="10"/>
      <c r="C231" s="16" t="s">
        <v>148</v>
      </c>
      <c r="D231" s="16"/>
      <c r="E231" s="30">
        <f>E224-E230</f>
        <v>-71610000</v>
      </c>
      <c r="F231" s="30">
        <f>F224-F230</f>
        <v>-51610000</v>
      </c>
      <c r="G231" s="30">
        <f>G224-G230</f>
        <v>-20000000</v>
      </c>
      <c r="H231" s="30"/>
    </row>
    <row r="232" spans="1:8" ht="13.5">
      <c r="A232" s="51"/>
      <c r="B232" s="87"/>
      <c r="C232" s="39" t="s">
        <v>355</v>
      </c>
      <c r="D232" s="15"/>
      <c r="E232" s="20">
        <v>0</v>
      </c>
      <c r="F232" s="20"/>
      <c r="G232" s="20"/>
      <c r="H232" s="20"/>
    </row>
    <row r="233" spans="1:8" ht="13.5">
      <c r="A233" s="51"/>
      <c r="B233" s="88"/>
      <c r="C233" s="89" t="s">
        <v>356</v>
      </c>
      <c r="D233" s="40"/>
      <c r="E233" s="18"/>
      <c r="F233" s="18"/>
      <c r="G233" s="18"/>
      <c r="H233" s="18"/>
    </row>
    <row r="234" spans="1:8" ht="13.5">
      <c r="A234" s="51"/>
      <c r="B234" s="87"/>
      <c r="C234" s="5" t="s">
        <v>357</v>
      </c>
      <c r="D234" s="28"/>
      <c r="E234" s="20">
        <f>E208+E218+E231-E232</f>
        <v>17757400</v>
      </c>
      <c r="F234" s="20">
        <f>F208+F218+F231</f>
        <v>18989578</v>
      </c>
      <c r="G234" s="20">
        <f>G208+G218+G231</f>
        <v>-1232178</v>
      </c>
      <c r="H234" s="20"/>
    </row>
    <row r="235" spans="1:8" ht="13.5">
      <c r="A235" s="51"/>
      <c r="B235" s="45"/>
      <c r="C235" s="39"/>
      <c r="D235" s="39"/>
      <c r="E235" s="46"/>
      <c r="F235" s="47"/>
      <c r="G235" s="47"/>
      <c r="H235" s="47"/>
    </row>
    <row r="236" spans="1:8" ht="13.5">
      <c r="A236" s="51"/>
      <c r="B236" s="14"/>
      <c r="C236" s="39" t="s">
        <v>359</v>
      </c>
      <c r="D236" s="15"/>
      <c r="E236" s="86">
        <f>E152</f>
        <v>280263580</v>
      </c>
      <c r="F236" s="13">
        <f>E152</f>
        <v>280263580</v>
      </c>
      <c r="G236" s="13">
        <f>E236-F236</f>
        <v>0</v>
      </c>
      <c r="H236" s="18"/>
    </row>
    <row r="237" spans="1:8" ht="13.5">
      <c r="A237" s="51"/>
      <c r="B237" s="14"/>
      <c r="C237" s="39" t="s">
        <v>360</v>
      </c>
      <c r="D237" s="15"/>
      <c r="E237" s="30">
        <f>E234+E236</f>
        <v>298020980</v>
      </c>
      <c r="F237" s="30">
        <f>F234+F236</f>
        <v>299253158</v>
      </c>
      <c r="G237" s="30">
        <f>E237-F237</f>
        <v>-1232178</v>
      </c>
      <c r="H237" s="30"/>
    </row>
  </sheetData>
  <sheetProtection/>
  <mergeCells count="15">
    <mergeCell ref="B2:K2"/>
    <mergeCell ref="G187:G188"/>
    <mergeCell ref="H187:H188"/>
    <mergeCell ref="B184:H184"/>
    <mergeCell ref="B185:H185"/>
    <mergeCell ref="B187:D188"/>
    <mergeCell ref="B5:D7"/>
    <mergeCell ref="E5:E7"/>
    <mergeCell ref="F5:J5"/>
    <mergeCell ref="F187:F188"/>
    <mergeCell ref="B3:K3"/>
    <mergeCell ref="F6:F7"/>
    <mergeCell ref="B99:B121"/>
    <mergeCell ref="E187:E188"/>
    <mergeCell ref="K5:K7"/>
  </mergeCells>
  <printOptions horizontalCentered="1"/>
  <pageMargins left="0.1968503937007874" right="0" top="0.3937007874015748" bottom="0" header="0.5118110236220472" footer="0.5118110236220472"/>
  <pageSetup blackAndWhite="1" horizontalDpi="600" verticalDpi="600" orientation="portrait" paperSize="9" scale="60" r:id="rId2"/>
  <rowBreaks count="1" manualBreakCount="1">
    <brk id="9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62"/>
  <sheetViews>
    <sheetView zoomScalePageLayoutView="0" workbookViewId="0" topLeftCell="A1">
      <selection activeCell="H25" sqref="H25"/>
    </sheetView>
  </sheetViews>
  <sheetFormatPr defaultColWidth="9.00390625" defaultRowHeight="13.5"/>
  <cols>
    <col min="1" max="1" width="1.12109375" style="2" customWidth="1"/>
    <col min="2" max="2" width="2.875" style="56" customWidth="1"/>
    <col min="3" max="3" width="3.50390625" style="2" bestFit="1" customWidth="1"/>
    <col min="4" max="4" width="34.125" style="2" customWidth="1"/>
    <col min="5" max="5" width="15.00390625" style="2" bestFit="1" customWidth="1"/>
    <col min="6" max="6" width="15.00390625" style="2" customWidth="1"/>
    <col min="7" max="7" width="18.375" style="2" bestFit="1" customWidth="1"/>
    <col min="8" max="16384" width="9.00390625" style="2" customWidth="1"/>
  </cols>
  <sheetData>
    <row r="1" spans="2:7" ht="14.25">
      <c r="B1" s="201" t="s">
        <v>372</v>
      </c>
      <c r="C1" s="201"/>
      <c r="D1" s="201"/>
      <c r="E1" s="201"/>
      <c r="F1" s="201"/>
      <c r="G1" s="201"/>
    </row>
    <row r="2" spans="2:7" ht="13.5">
      <c r="B2" s="202" t="s">
        <v>440</v>
      </c>
      <c r="C2" s="202"/>
      <c r="D2" s="202"/>
      <c r="E2" s="202"/>
      <c r="F2" s="202"/>
      <c r="G2" s="202"/>
    </row>
    <row r="3" spans="2:7" ht="13.5">
      <c r="B3" s="52"/>
      <c r="E3" s="5"/>
      <c r="F3" s="5"/>
      <c r="G3" s="5" t="s">
        <v>361</v>
      </c>
    </row>
    <row r="4" spans="2:7" ht="13.5">
      <c r="B4" s="203" t="s">
        <v>153</v>
      </c>
      <c r="C4" s="204"/>
      <c r="D4" s="205"/>
      <c r="E4" s="209" t="s">
        <v>348</v>
      </c>
      <c r="F4" s="209" t="s">
        <v>349</v>
      </c>
      <c r="G4" s="209" t="s">
        <v>346</v>
      </c>
    </row>
    <row r="5" spans="2:7" ht="13.5">
      <c r="B5" s="206"/>
      <c r="C5" s="207"/>
      <c r="D5" s="208"/>
      <c r="E5" s="210"/>
      <c r="F5" s="210"/>
      <c r="G5" s="210"/>
    </row>
    <row r="6" spans="2:7" ht="13.5">
      <c r="B6" s="198" t="s">
        <v>230</v>
      </c>
      <c r="C6" s="198" t="s">
        <v>302</v>
      </c>
      <c r="D6" s="102" t="s">
        <v>5</v>
      </c>
      <c r="E6" s="103">
        <v>522317838</v>
      </c>
      <c r="F6" s="103">
        <v>530959923</v>
      </c>
      <c r="G6" s="103">
        <f>E6-F6</f>
        <v>-8642085</v>
      </c>
    </row>
    <row r="7" spans="2:7" ht="13.5">
      <c r="B7" s="199"/>
      <c r="C7" s="199"/>
      <c r="D7" s="104" t="s">
        <v>15</v>
      </c>
      <c r="E7" s="105">
        <v>0</v>
      </c>
      <c r="F7" s="105">
        <v>0</v>
      </c>
      <c r="G7" s="105">
        <f aca="true" t="shared" si="0" ref="G7:G16">E7-F7</f>
        <v>0</v>
      </c>
    </row>
    <row r="8" spans="2:7" ht="13.5">
      <c r="B8" s="199"/>
      <c r="C8" s="199"/>
      <c r="D8" s="104" t="s">
        <v>20</v>
      </c>
      <c r="E8" s="105">
        <v>0</v>
      </c>
      <c r="F8" s="105">
        <v>0</v>
      </c>
      <c r="G8" s="105">
        <f t="shared" si="0"/>
        <v>0</v>
      </c>
    </row>
    <row r="9" spans="2:7" ht="13.5">
      <c r="B9" s="199"/>
      <c r="C9" s="199"/>
      <c r="D9" s="104" t="s">
        <v>25</v>
      </c>
      <c r="E9" s="105">
        <v>0</v>
      </c>
      <c r="F9" s="105">
        <v>0</v>
      </c>
      <c r="G9" s="105">
        <f t="shared" si="0"/>
        <v>0</v>
      </c>
    </row>
    <row r="10" spans="2:7" ht="13.5">
      <c r="B10" s="199"/>
      <c r="C10" s="199"/>
      <c r="D10" s="104" t="s">
        <v>27</v>
      </c>
      <c r="E10" s="105">
        <v>0</v>
      </c>
      <c r="F10" s="105">
        <v>0</v>
      </c>
      <c r="G10" s="105">
        <f t="shared" si="0"/>
        <v>0</v>
      </c>
    </row>
    <row r="11" spans="2:7" ht="13.5">
      <c r="B11" s="199"/>
      <c r="C11" s="199"/>
      <c r="D11" s="104" t="s">
        <v>30</v>
      </c>
      <c r="E11" s="105">
        <v>0</v>
      </c>
      <c r="F11" s="105">
        <v>0</v>
      </c>
      <c r="G11" s="105">
        <f t="shared" si="0"/>
        <v>0</v>
      </c>
    </row>
    <row r="12" spans="2:7" ht="13.5">
      <c r="B12" s="199"/>
      <c r="C12" s="199"/>
      <c r="D12" s="104" t="s">
        <v>32</v>
      </c>
      <c r="E12" s="105">
        <v>0</v>
      </c>
      <c r="F12" s="105">
        <v>0</v>
      </c>
      <c r="G12" s="105">
        <f t="shared" si="0"/>
        <v>0</v>
      </c>
    </row>
    <row r="13" spans="2:7" ht="13.5">
      <c r="B13" s="199"/>
      <c r="C13" s="199"/>
      <c r="D13" s="104" t="s">
        <v>35</v>
      </c>
      <c r="E13" s="105">
        <v>3012463</v>
      </c>
      <c r="F13" s="105">
        <v>3166561</v>
      </c>
      <c r="G13" s="105">
        <f t="shared" si="0"/>
        <v>-154098</v>
      </c>
    </row>
    <row r="14" spans="2:7" ht="13.5">
      <c r="B14" s="199"/>
      <c r="C14" s="199"/>
      <c r="D14" s="104" t="s">
        <v>170</v>
      </c>
      <c r="E14" s="105">
        <v>0</v>
      </c>
      <c r="F14" s="105">
        <v>0</v>
      </c>
      <c r="G14" s="105">
        <f t="shared" si="0"/>
        <v>0</v>
      </c>
    </row>
    <row r="15" spans="2:7" ht="13.5">
      <c r="B15" s="199"/>
      <c r="C15" s="199"/>
      <c r="D15" s="104" t="s">
        <v>151</v>
      </c>
      <c r="E15" s="105">
        <v>15169979</v>
      </c>
      <c r="F15" s="105">
        <v>14332861</v>
      </c>
      <c r="G15" s="105">
        <f t="shared" si="0"/>
        <v>837118</v>
      </c>
    </row>
    <row r="16" spans="2:7" ht="13.5">
      <c r="B16" s="199"/>
      <c r="C16" s="199"/>
      <c r="D16" s="106" t="s">
        <v>172</v>
      </c>
      <c r="E16" s="107">
        <v>18462475</v>
      </c>
      <c r="F16" s="107">
        <v>18462488</v>
      </c>
      <c r="G16" s="107">
        <f t="shared" si="0"/>
        <v>-13</v>
      </c>
    </row>
    <row r="17" spans="2:7" ht="13.5">
      <c r="B17" s="199"/>
      <c r="C17" s="200"/>
      <c r="D17" s="19" t="s">
        <v>173</v>
      </c>
      <c r="E17" s="96">
        <f>SUM(E6:E16)</f>
        <v>558962755</v>
      </c>
      <c r="F17" s="96">
        <f>SUM(F6:F16)</f>
        <v>566921833</v>
      </c>
      <c r="G17" s="96">
        <f>SUM(G6:G16)</f>
        <v>-7959078</v>
      </c>
    </row>
    <row r="18" spans="2:7" ht="13.5">
      <c r="B18" s="199"/>
      <c r="C18" s="198" t="s">
        <v>297</v>
      </c>
      <c r="D18" s="102" t="s">
        <v>51</v>
      </c>
      <c r="E18" s="103">
        <v>313488887</v>
      </c>
      <c r="F18" s="103">
        <v>311192505</v>
      </c>
      <c r="G18" s="103">
        <f aca="true" t="shared" si="1" ref="G18:G23">E18-F18</f>
        <v>2296382</v>
      </c>
    </row>
    <row r="19" spans="2:7" ht="13.5">
      <c r="B19" s="199"/>
      <c r="C19" s="199"/>
      <c r="D19" s="104" t="s">
        <v>58</v>
      </c>
      <c r="E19" s="105">
        <v>60367506</v>
      </c>
      <c r="F19" s="105">
        <v>56081225</v>
      </c>
      <c r="G19" s="105">
        <f t="shared" si="1"/>
        <v>4286281</v>
      </c>
    </row>
    <row r="20" spans="1:7" ht="13.5">
      <c r="A20" s="43"/>
      <c r="B20" s="199"/>
      <c r="C20" s="199"/>
      <c r="D20" s="104" t="s">
        <v>80</v>
      </c>
      <c r="E20" s="105">
        <v>72444962</v>
      </c>
      <c r="F20" s="105">
        <v>70377682</v>
      </c>
      <c r="G20" s="105">
        <f t="shared" si="1"/>
        <v>2067280</v>
      </c>
    </row>
    <row r="21" spans="2:7" ht="13.5">
      <c r="B21" s="199"/>
      <c r="C21" s="199"/>
      <c r="D21" s="104" t="s">
        <v>174</v>
      </c>
      <c r="E21" s="105">
        <v>53696726</v>
      </c>
      <c r="F21" s="105">
        <v>51866995</v>
      </c>
      <c r="G21" s="105">
        <f t="shared" si="1"/>
        <v>1829731</v>
      </c>
    </row>
    <row r="22" spans="2:7" ht="13.5">
      <c r="B22" s="199"/>
      <c r="C22" s="199"/>
      <c r="D22" s="104" t="s">
        <v>187</v>
      </c>
      <c r="E22" s="105">
        <v>0</v>
      </c>
      <c r="F22" s="105">
        <v>0</v>
      </c>
      <c r="G22" s="105">
        <f t="shared" si="1"/>
        <v>0</v>
      </c>
    </row>
    <row r="23" spans="2:7" ht="13.5">
      <c r="B23" s="199"/>
      <c r="C23" s="199"/>
      <c r="D23" s="106" t="s">
        <v>150</v>
      </c>
      <c r="E23" s="107">
        <v>15367982</v>
      </c>
      <c r="F23" s="107">
        <v>15169979</v>
      </c>
      <c r="G23" s="107">
        <f t="shared" si="1"/>
        <v>198003</v>
      </c>
    </row>
    <row r="24" spans="2:7" ht="13.5">
      <c r="B24" s="199"/>
      <c r="C24" s="200"/>
      <c r="D24" s="19" t="s">
        <v>189</v>
      </c>
      <c r="E24" s="97">
        <f>SUM(E18:E23)</f>
        <v>515366063</v>
      </c>
      <c r="F24" s="97">
        <f>SUM(F18:F23)</f>
        <v>504688386</v>
      </c>
      <c r="G24" s="95">
        <f>SUM(G18:G23)</f>
        <v>10677677</v>
      </c>
    </row>
    <row r="25" spans="2:7" ht="13.5">
      <c r="B25" s="200"/>
      <c r="C25" s="213" t="s">
        <v>190</v>
      </c>
      <c r="D25" s="214"/>
      <c r="E25" s="97">
        <f>E17-E24</f>
        <v>43596692</v>
      </c>
      <c r="F25" s="97">
        <f>F17-F24</f>
        <v>62233447</v>
      </c>
      <c r="G25" s="95">
        <f>G17-G24</f>
        <v>-18636755</v>
      </c>
    </row>
    <row r="26" spans="2:7" ht="13.5">
      <c r="B26" s="198" t="s">
        <v>231</v>
      </c>
      <c r="C26" s="198" t="s">
        <v>303</v>
      </c>
      <c r="D26" s="102" t="s">
        <v>176</v>
      </c>
      <c r="E26" s="103">
        <v>0</v>
      </c>
      <c r="F26" s="103">
        <v>0</v>
      </c>
      <c r="G26" s="103">
        <f aca="true" t="shared" si="2" ref="G26:G31">E26-F26</f>
        <v>0</v>
      </c>
    </row>
    <row r="27" spans="2:7" ht="13.5">
      <c r="B27" s="199"/>
      <c r="C27" s="199"/>
      <c r="D27" s="104" t="s">
        <v>177</v>
      </c>
      <c r="E27" s="105">
        <v>82585</v>
      </c>
      <c r="F27" s="105">
        <v>85754</v>
      </c>
      <c r="G27" s="105">
        <f t="shared" si="2"/>
        <v>-3169</v>
      </c>
    </row>
    <row r="28" spans="2:7" ht="13.5">
      <c r="B28" s="199"/>
      <c r="C28" s="199"/>
      <c r="D28" s="104" t="s">
        <v>43</v>
      </c>
      <c r="E28" s="105">
        <v>1637819</v>
      </c>
      <c r="F28" s="105">
        <v>2905741</v>
      </c>
      <c r="G28" s="105">
        <f t="shared" si="2"/>
        <v>-1267922</v>
      </c>
    </row>
    <row r="29" spans="2:7" ht="13.5">
      <c r="B29" s="199"/>
      <c r="C29" s="199"/>
      <c r="D29" s="104" t="s">
        <v>47</v>
      </c>
      <c r="E29" s="105">
        <v>25443981</v>
      </c>
      <c r="F29" s="105">
        <v>54406652</v>
      </c>
      <c r="G29" s="105">
        <f t="shared" si="2"/>
        <v>-28962671</v>
      </c>
    </row>
    <row r="30" spans="2:7" ht="13.5">
      <c r="B30" s="199"/>
      <c r="C30" s="199"/>
      <c r="D30" s="104" t="s">
        <v>178</v>
      </c>
      <c r="E30" s="108">
        <v>0</v>
      </c>
      <c r="F30" s="108">
        <v>0</v>
      </c>
      <c r="G30" s="109">
        <f t="shared" si="2"/>
        <v>0</v>
      </c>
    </row>
    <row r="31" spans="2:7" ht="13.5">
      <c r="B31" s="199"/>
      <c r="C31" s="199"/>
      <c r="D31" s="106" t="s">
        <v>179</v>
      </c>
      <c r="E31" s="110">
        <v>0</v>
      </c>
      <c r="F31" s="110">
        <v>0</v>
      </c>
      <c r="G31" s="111">
        <f t="shared" si="2"/>
        <v>0</v>
      </c>
    </row>
    <row r="32" spans="2:7" ht="13.5">
      <c r="B32" s="199"/>
      <c r="C32" s="200"/>
      <c r="D32" s="19" t="s">
        <v>200</v>
      </c>
      <c r="E32" s="97">
        <f>SUM(E26:E31)</f>
        <v>27164385</v>
      </c>
      <c r="F32" s="97">
        <f>SUM(F26:F31)</f>
        <v>57398147</v>
      </c>
      <c r="G32" s="95">
        <f>SUM(G26:G31)</f>
        <v>-30233762</v>
      </c>
    </row>
    <row r="33" spans="2:7" ht="13.5">
      <c r="B33" s="199"/>
      <c r="C33" s="198" t="s">
        <v>304</v>
      </c>
      <c r="D33" s="102" t="s">
        <v>87</v>
      </c>
      <c r="E33" s="112">
        <v>6699210</v>
      </c>
      <c r="F33" s="112">
        <v>7281750</v>
      </c>
      <c r="G33" s="113">
        <f aca="true" t="shared" si="3" ref="G33:G38">E33-F33</f>
        <v>-582540</v>
      </c>
    </row>
    <row r="34" spans="2:9" ht="13.5">
      <c r="B34" s="199"/>
      <c r="C34" s="199"/>
      <c r="D34" s="104" t="s">
        <v>313</v>
      </c>
      <c r="E34" s="105">
        <v>1637819</v>
      </c>
      <c r="F34" s="105">
        <v>2905741</v>
      </c>
      <c r="G34" s="105">
        <f t="shared" si="3"/>
        <v>-1267922</v>
      </c>
      <c r="I34" s="3"/>
    </row>
    <row r="35" spans="2:7" ht="13.5">
      <c r="B35" s="199"/>
      <c r="C35" s="199"/>
      <c r="D35" s="104" t="s">
        <v>89</v>
      </c>
      <c r="E35" s="105">
        <v>25443981</v>
      </c>
      <c r="F35" s="105">
        <v>54406652</v>
      </c>
      <c r="G35" s="105">
        <f t="shared" si="3"/>
        <v>-28962671</v>
      </c>
    </row>
    <row r="36" spans="2:7" ht="13.5">
      <c r="B36" s="199"/>
      <c r="C36" s="199"/>
      <c r="D36" s="104" t="s">
        <v>180</v>
      </c>
      <c r="E36" s="105">
        <v>0</v>
      </c>
      <c r="F36" s="105">
        <v>0</v>
      </c>
      <c r="G36" s="105">
        <f t="shared" si="3"/>
        <v>0</v>
      </c>
    </row>
    <row r="37" spans="2:7" ht="13.5">
      <c r="B37" s="199"/>
      <c r="C37" s="199"/>
      <c r="D37" s="104" t="s">
        <v>182</v>
      </c>
      <c r="E37" s="105">
        <v>0</v>
      </c>
      <c r="F37" s="105">
        <v>0</v>
      </c>
      <c r="G37" s="105">
        <f t="shared" si="3"/>
        <v>0</v>
      </c>
    </row>
    <row r="38" spans="2:7" ht="13.5">
      <c r="B38" s="199"/>
      <c r="C38" s="199"/>
      <c r="D38" s="106" t="s">
        <v>183</v>
      </c>
      <c r="E38" s="107">
        <v>0</v>
      </c>
      <c r="F38" s="107">
        <v>0</v>
      </c>
      <c r="G38" s="107">
        <f t="shared" si="3"/>
        <v>0</v>
      </c>
    </row>
    <row r="39" spans="2:7" ht="13.5">
      <c r="B39" s="199"/>
      <c r="C39" s="200"/>
      <c r="D39" s="19" t="s">
        <v>204</v>
      </c>
      <c r="E39" s="97">
        <f>SUM(E33:E38)</f>
        <v>33781010</v>
      </c>
      <c r="F39" s="97">
        <f>SUM(F33:F38)</f>
        <v>64594143</v>
      </c>
      <c r="G39" s="95">
        <f>SUM(G33:G38)</f>
        <v>-30813133</v>
      </c>
    </row>
    <row r="40" spans="2:7" ht="13.5">
      <c r="B40" s="200"/>
      <c r="C40" s="213" t="s">
        <v>205</v>
      </c>
      <c r="D40" s="214"/>
      <c r="E40" s="98">
        <f>E32-E39</f>
        <v>-6616625</v>
      </c>
      <c r="F40" s="98">
        <f>F32-F39</f>
        <v>-7195996</v>
      </c>
      <c r="G40" s="99">
        <f>G32-G39</f>
        <v>579371</v>
      </c>
    </row>
    <row r="41" spans="2:7" ht="13.5">
      <c r="B41" s="215" t="s">
        <v>273</v>
      </c>
      <c r="C41" s="216"/>
      <c r="D41" s="217"/>
      <c r="E41" s="98">
        <f>E25+E40</f>
        <v>36980067</v>
      </c>
      <c r="F41" s="98">
        <f>F25+F40</f>
        <v>55037451</v>
      </c>
      <c r="G41" s="99">
        <f>G25+G40</f>
        <v>-18057384</v>
      </c>
    </row>
    <row r="42" spans="2:7" ht="13.5">
      <c r="B42" s="198" t="s">
        <v>232</v>
      </c>
      <c r="C42" s="198" t="s">
        <v>149</v>
      </c>
      <c r="D42" s="102" t="s">
        <v>94</v>
      </c>
      <c r="E42" s="103">
        <v>0</v>
      </c>
      <c r="F42" s="103">
        <v>352037</v>
      </c>
      <c r="G42" s="103">
        <f>E42-F42</f>
        <v>-352037</v>
      </c>
    </row>
    <row r="43" spans="2:7" ht="13.5">
      <c r="B43" s="199"/>
      <c r="C43" s="199"/>
      <c r="D43" s="104" t="s">
        <v>100</v>
      </c>
      <c r="E43" s="108">
        <v>0</v>
      </c>
      <c r="F43" s="108">
        <v>0</v>
      </c>
      <c r="G43" s="109">
        <f>E43-F43</f>
        <v>0</v>
      </c>
    </row>
    <row r="44" spans="2:7" ht="13.5">
      <c r="B44" s="199"/>
      <c r="C44" s="199"/>
      <c r="D44" s="104" t="s">
        <v>208</v>
      </c>
      <c r="E44" s="108">
        <v>0</v>
      </c>
      <c r="F44" s="108">
        <v>0</v>
      </c>
      <c r="G44" s="109">
        <f>E44-F44</f>
        <v>0</v>
      </c>
    </row>
    <row r="45" spans="2:7" ht="13.5">
      <c r="B45" s="199"/>
      <c r="C45" s="199"/>
      <c r="D45" s="106" t="s">
        <v>172</v>
      </c>
      <c r="E45" s="110">
        <v>0</v>
      </c>
      <c r="F45" s="110">
        <v>0</v>
      </c>
      <c r="G45" s="111">
        <f>E45-F45</f>
        <v>0</v>
      </c>
    </row>
    <row r="46" spans="2:7" ht="13.5">
      <c r="B46" s="199"/>
      <c r="C46" s="200"/>
      <c r="D46" s="16" t="s">
        <v>211</v>
      </c>
      <c r="E46" s="99">
        <f>SUM(E42:E44)</f>
        <v>0</v>
      </c>
      <c r="F46" s="99">
        <f>SUM(F42:F44)</f>
        <v>352037</v>
      </c>
      <c r="G46" s="99">
        <f>SUM(G42:G44)</f>
        <v>-352037</v>
      </c>
    </row>
    <row r="47" spans="2:7" ht="13.5">
      <c r="B47" s="199"/>
      <c r="C47" s="198" t="s">
        <v>295</v>
      </c>
      <c r="D47" s="102" t="s">
        <v>184</v>
      </c>
      <c r="E47" s="103">
        <v>0</v>
      </c>
      <c r="F47" s="103">
        <v>0</v>
      </c>
      <c r="G47" s="103">
        <f>E47-F47</f>
        <v>0</v>
      </c>
    </row>
    <row r="48" spans="2:7" ht="13.5">
      <c r="B48" s="199"/>
      <c r="C48" s="199"/>
      <c r="D48" s="104" t="s">
        <v>185</v>
      </c>
      <c r="E48" s="105">
        <v>0</v>
      </c>
      <c r="F48" s="105">
        <v>0</v>
      </c>
      <c r="G48" s="105">
        <f>E48-F48</f>
        <v>0</v>
      </c>
    </row>
    <row r="49" spans="2:7" ht="13.5">
      <c r="B49" s="199"/>
      <c r="C49" s="199"/>
      <c r="D49" s="106" t="s">
        <v>186</v>
      </c>
      <c r="E49" s="107">
        <v>0</v>
      </c>
      <c r="F49" s="107">
        <v>352037</v>
      </c>
      <c r="G49" s="107">
        <f>E49-F49</f>
        <v>-352037</v>
      </c>
    </row>
    <row r="50" spans="2:7" ht="13.5">
      <c r="B50" s="199"/>
      <c r="C50" s="200"/>
      <c r="D50" s="19" t="s">
        <v>217</v>
      </c>
      <c r="E50" s="97">
        <f>SUM(E47:E49)</f>
        <v>0</v>
      </c>
      <c r="F50" s="97">
        <f>SUM(F47:F49)</f>
        <v>352037</v>
      </c>
      <c r="G50" s="95">
        <f>SUM(G47:G49)</f>
        <v>-352037</v>
      </c>
    </row>
    <row r="51" spans="2:7" ht="13.5">
      <c r="B51" s="200"/>
      <c r="C51" s="213" t="s">
        <v>218</v>
      </c>
      <c r="D51" s="214"/>
      <c r="E51" s="99">
        <f>E46-E50</f>
        <v>0</v>
      </c>
      <c r="F51" s="99">
        <f>F46-F50</f>
        <v>0</v>
      </c>
      <c r="G51" s="99">
        <f>G46-G50</f>
        <v>0</v>
      </c>
    </row>
    <row r="52" spans="2:7" ht="13.5">
      <c r="B52" s="213" t="s">
        <v>219</v>
      </c>
      <c r="C52" s="224"/>
      <c r="D52" s="214"/>
      <c r="E52" s="98">
        <f>E41+E51</f>
        <v>36980067</v>
      </c>
      <c r="F52" s="98">
        <f>F41+F51</f>
        <v>55037451</v>
      </c>
      <c r="G52" s="99">
        <f>G41+G51</f>
        <v>-18057384</v>
      </c>
    </row>
    <row r="53" spans="2:7" ht="15">
      <c r="B53" s="53" t="s">
        <v>191</v>
      </c>
      <c r="C53" s="213" t="s">
        <v>305</v>
      </c>
      <c r="D53" s="214"/>
      <c r="E53" s="98">
        <v>295156595</v>
      </c>
      <c r="F53" s="98">
        <v>260119144</v>
      </c>
      <c r="G53" s="99">
        <f>E53-F53</f>
        <v>35037451</v>
      </c>
    </row>
    <row r="54" spans="2:7" ht="15">
      <c r="B54" s="53" t="s">
        <v>192</v>
      </c>
      <c r="C54" s="213" t="s">
        <v>306</v>
      </c>
      <c r="D54" s="214"/>
      <c r="E54" s="98">
        <f>E52+E53</f>
        <v>332136662</v>
      </c>
      <c r="F54" s="98">
        <f>F52+F53</f>
        <v>315156595</v>
      </c>
      <c r="G54" s="99">
        <f>G52+G53</f>
        <v>16980067</v>
      </c>
    </row>
    <row r="55" spans="2:7" ht="15">
      <c r="B55" s="53" t="s">
        <v>41</v>
      </c>
      <c r="C55" s="225" t="s">
        <v>307</v>
      </c>
      <c r="D55" s="226"/>
      <c r="E55" s="103">
        <v>0</v>
      </c>
      <c r="F55" s="103">
        <v>0</v>
      </c>
      <c r="G55" s="103">
        <f>E55-F55</f>
        <v>0</v>
      </c>
    </row>
    <row r="56" spans="2:7" ht="15">
      <c r="B56" s="53" t="s">
        <v>48</v>
      </c>
      <c r="C56" s="220" t="s">
        <v>308</v>
      </c>
      <c r="D56" s="221"/>
      <c r="E56" s="105">
        <v>0</v>
      </c>
      <c r="F56" s="105">
        <v>0</v>
      </c>
      <c r="G56" s="105">
        <f>E56-F56</f>
        <v>0</v>
      </c>
    </row>
    <row r="57" spans="2:7" ht="15">
      <c r="B57" s="53" t="s">
        <v>21</v>
      </c>
      <c r="C57" s="220" t="s">
        <v>309</v>
      </c>
      <c r="D57" s="221"/>
      <c r="E57" s="105">
        <v>0</v>
      </c>
      <c r="F57" s="105">
        <v>0</v>
      </c>
      <c r="G57" s="105">
        <f>E57-F57</f>
        <v>0</v>
      </c>
    </row>
    <row r="58" spans="2:7" ht="15">
      <c r="B58" s="53" t="s">
        <v>59</v>
      </c>
      <c r="C58" s="220" t="s">
        <v>310</v>
      </c>
      <c r="D58" s="221"/>
      <c r="E58" s="105">
        <v>10000000</v>
      </c>
      <c r="F58" s="105">
        <v>20000000</v>
      </c>
      <c r="G58" s="105">
        <f>E58-F58</f>
        <v>-10000000</v>
      </c>
    </row>
    <row r="59" spans="2:7" ht="15">
      <c r="B59" s="53" t="s">
        <v>195</v>
      </c>
      <c r="C59" s="114" t="s">
        <v>196</v>
      </c>
      <c r="D59" s="115"/>
      <c r="E59" s="105"/>
      <c r="F59" s="105"/>
      <c r="G59" s="105"/>
    </row>
    <row r="60" spans="2:7" ht="15">
      <c r="B60" s="53" t="s">
        <v>197</v>
      </c>
      <c r="C60" s="117" t="s">
        <v>329</v>
      </c>
      <c r="D60" s="118"/>
      <c r="E60" s="119"/>
      <c r="F60" s="119"/>
      <c r="G60" s="107"/>
    </row>
    <row r="61" spans="2:7" ht="15">
      <c r="B61" s="53" t="s">
        <v>343</v>
      </c>
      <c r="C61" s="222" t="s">
        <v>228</v>
      </c>
      <c r="D61" s="223"/>
      <c r="E61" s="100"/>
      <c r="F61" s="100"/>
      <c r="G61" s="101"/>
    </row>
    <row r="62" spans="2:7" ht="15">
      <c r="B62" s="54" t="s">
        <v>181</v>
      </c>
      <c r="C62" s="218" t="s">
        <v>261</v>
      </c>
      <c r="D62" s="219"/>
      <c r="E62" s="97">
        <f>E54+E55-E56+E57-E58</f>
        <v>322136662</v>
      </c>
      <c r="F62" s="97">
        <f>F54+F55-F56+F57-F58</f>
        <v>295156595</v>
      </c>
      <c r="G62" s="95">
        <f>G54+G55-G56+G57-G58</f>
        <v>26980067</v>
      </c>
    </row>
  </sheetData>
  <sheetProtection/>
  <mergeCells count="28">
    <mergeCell ref="B52:D52"/>
    <mergeCell ref="C53:D53"/>
    <mergeCell ref="C54:D54"/>
    <mergeCell ref="C55:D55"/>
    <mergeCell ref="C62:D62"/>
    <mergeCell ref="C56:D56"/>
    <mergeCell ref="C57:D57"/>
    <mergeCell ref="C58:D58"/>
    <mergeCell ref="C61:D61"/>
    <mergeCell ref="B26:B40"/>
    <mergeCell ref="C26:C32"/>
    <mergeCell ref="C33:C39"/>
    <mergeCell ref="C40:D40"/>
    <mergeCell ref="B41:D41"/>
    <mergeCell ref="B42:B51"/>
    <mergeCell ref="C42:C46"/>
    <mergeCell ref="C47:C50"/>
    <mergeCell ref="C51:D51"/>
    <mergeCell ref="B6:B25"/>
    <mergeCell ref="C6:C17"/>
    <mergeCell ref="C18:C24"/>
    <mergeCell ref="C25:D25"/>
    <mergeCell ref="B1:G1"/>
    <mergeCell ref="B2:G2"/>
    <mergeCell ref="B4:D5"/>
    <mergeCell ref="E4:E5"/>
    <mergeCell ref="F4:F5"/>
    <mergeCell ref="G4:G5"/>
  </mergeCells>
  <printOptions/>
  <pageMargins left="0.7874015748031497" right="0" top="0.3937007874015748" bottom="0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237"/>
  <sheetViews>
    <sheetView view="pageBreakPreview" zoomScale="76" zoomScaleSheetLayoutView="76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22" sqref="F22"/>
    </sheetView>
  </sheetViews>
  <sheetFormatPr defaultColWidth="9.00390625" defaultRowHeight="13.5"/>
  <cols>
    <col min="1" max="1" width="1.12109375" style="2" customWidth="1"/>
    <col min="2" max="2" width="2.875" style="56" customWidth="1"/>
    <col min="3" max="3" width="3.50390625" style="2" bestFit="1" customWidth="1"/>
    <col min="4" max="4" width="34.125" style="2" customWidth="1"/>
    <col min="5" max="11" width="15.00390625" style="2" customWidth="1"/>
    <col min="12" max="12" width="12.875" style="2" bestFit="1" customWidth="1"/>
    <col min="13" max="13" width="10.50390625" style="2" bestFit="1" customWidth="1"/>
    <col min="14" max="15" width="15.00390625" style="2" bestFit="1" customWidth="1"/>
    <col min="16" max="16384" width="9.00390625" style="2" customWidth="1"/>
  </cols>
  <sheetData>
    <row r="1" spans="2:14" ht="14.25">
      <c r="B1" s="201" t="s">
        <v>377</v>
      </c>
      <c r="C1" s="201"/>
      <c r="D1" s="201"/>
      <c r="E1" s="201"/>
      <c r="F1" s="201"/>
      <c r="G1" s="201"/>
      <c r="H1" s="201"/>
      <c r="I1" s="201"/>
      <c r="J1" s="201"/>
      <c r="K1" s="201"/>
      <c r="L1" s="83"/>
      <c r="M1" s="83"/>
      <c r="N1" s="83"/>
    </row>
    <row r="2" spans="2:14" ht="13.5">
      <c r="B2" s="202" t="s">
        <v>440</v>
      </c>
      <c r="C2" s="202"/>
      <c r="D2" s="202"/>
      <c r="E2" s="202"/>
      <c r="F2" s="202"/>
      <c r="G2" s="202"/>
      <c r="H2" s="202"/>
      <c r="I2" s="202"/>
      <c r="J2" s="202"/>
      <c r="K2" s="202"/>
      <c r="L2" s="84"/>
      <c r="M2" s="84"/>
      <c r="N2" s="84"/>
    </row>
    <row r="3" spans="2:11" ht="13.5">
      <c r="B3" s="52"/>
      <c r="E3" s="3"/>
      <c r="F3" s="4"/>
      <c r="G3" s="4"/>
      <c r="H3" s="4"/>
      <c r="I3" s="3"/>
      <c r="J3" s="3"/>
      <c r="K3" s="2" t="s">
        <v>167</v>
      </c>
    </row>
    <row r="4" spans="2:11" ht="13.5">
      <c r="B4" s="196" t="s">
        <v>153</v>
      </c>
      <c r="C4" s="196"/>
      <c r="D4" s="196"/>
      <c r="E4" s="196" t="s">
        <v>1</v>
      </c>
      <c r="F4" s="227" t="s">
        <v>422</v>
      </c>
      <c r="G4" s="227"/>
      <c r="H4" s="227"/>
      <c r="I4" s="227"/>
      <c r="J4" s="227"/>
      <c r="K4" s="228" t="s">
        <v>423</v>
      </c>
    </row>
    <row r="5" spans="2:11" ht="13.5">
      <c r="B5" s="196"/>
      <c r="C5" s="196"/>
      <c r="D5" s="196"/>
      <c r="E5" s="196"/>
      <c r="F5" s="209" t="s">
        <v>2</v>
      </c>
      <c r="G5" s="7" t="s">
        <v>3</v>
      </c>
      <c r="H5" s="7" t="s">
        <v>315</v>
      </c>
      <c r="I5" s="8" t="s">
        <v>316</v>
      </c>
      <c r="J5" s="8" t="s">
        <v>266</v>
      </c>
      <c r="K5" s="229"/>
    </row>
    <row r="6" spans="2:11" ht="13.5">
      <c r="B6" s="196"/>
      <c r="C6" s="196"/>
      <c r="D6" s="196"/>
      <c r="E6" s="196"/>
      <c r="F6" s="210"/>
      <c r="G6" s="9" t="s">
        <v>265</v>
      </c>
      <c r="H6" s="9" t="s">
        <v>317</v>
      </c>
      <c r="I6" s="9" t="s">
        <v>318</v>
      </c>
      <c r="J6" s="9" t="s">
        <v>267</v>
      </c>
      <c r="K6" s="210"/>
    </row>
    <row r="7" spans="2:11" ht="15">
      <c r="B7" s="53" t="s">
        <v>319</v>
      </c>
      <c r="C7" s="198" t="s">
        <v>299</v>
      </c>
      <c r="D7" s="175" t="s">
        <v>5</v>
      </c>
      <c r="E7" s="176">
        <f aca="true" t="shared" si="0" ref="E7:E44">SUM(F7:K7)</f>
        <v>522317838</v>
      </c>
      <c r="F7" s="176">
        <f aca="true" t="shared" si="1" ref="F7:K7">F8+F12+F15+F16+F21</f>
        <v>0</v>
      </c>
      <c r="G7" s="176">
        <f t="shared" si="1"/>
        <v>410903316</v>
      </c>
      <c r="H7" s="176">
        <f t="shared" si="1"/>
        <v>38252144</v>
      </c>
      <c r="I7" s="176">
        <f t="shared" si="1"/>
        <v>63184478</v>
      </c>
      <c r="J7" s="176">
        <f t="shared" si="1"/>
        <v>5378162</v>
      </c>
      <c r="K7" s="176">
        <f t="shared" si="1"/>
        <v>4599738</v>
      </c>
    </row>
    <row r="8" spans="2:11" ht="15">
      <c r="B8" s="53" t="s">
        <v>6</v>
      </c>
      <c r="C8" s="199"/>
      <c r="D8" s="130" t="s">
        <v>268</v>
      </c>
      <c r="E8" s="131">
        <f t="shared" si="0"/>
        <v>348031748</v>
      </c>
      <c r="F8" s="131">
        <f aca="true" t="shared" si="2" ref="F8:K8">SUM(F9:F11)</f>
        <v>0</v>
      </c>
      <c r="G8" s="131">
        <f t="shared" si="2"/>
        <v>348031748</v>
      </c>
      <c r="H8" s="131">
        <f t="shared" si="2"/>
        <v>0</v>
      </c>
      <c r="I8" s="131">
        <f t="shared" si="2"/>
        <v>0</v>
      </c>
      <c r="J8" s="131">
        <f t="shared" si="2"/>
        <v>0</v>
      </c>
      <c r="K8" s="131">
        <f t="shared" si="2"/>
        <v>0</v>
      </c>
    </row>
    <row r="9" spans="2:11" ht="13.5">
      <c r="B9" s="53"/>
      <c r="C9" s="199"/>
      <c r="D9" s="143" t="s">
        <v>278</v>
      </c>
      <c r="E9" s="145">
        <f t="shared" si="0"/>
        <v>318035194</v>
      </c>
      <c r="F9" s="145">
        <v>0</v>
      </c>
      <c r="G9" s="145">
        <v>318035194</v>
      </c>
      <c r="H9" s="145">
        <v>0</v>
      </c>
      <c r="I9" s="145">
        <v>0</v>
      </c>
      <c r="J9" s="145">
        <v>0</v>
      </c>
      <c r="K9" s="145">
        <v>0</v>
      </c>
    </row>
    <row r="10" spans="2:11" ht="13.5">
      <c r="B10" s="53"/>
      <c r="C10" s="199"/>
      <c r="D10" s="12" t="s">
        <v>270</v>
      </c>
      <c r="E10" s="13">
        <f t="shared" si="0"/>
        <v>29996554</v>
      </c>
      <c r="F10" s="13">
        <v>0</v>
      </c>
      <c r="G10" s="13">
        <v>29996554</v>
      </c>
      <c r="H10" s="13">
        <v>0</v>
      </c>
      <c r="I10" s="13">
        <v>0</v>
      </c>
      <c r="J10" s="13">
        <v>0</v>
      </c>
      <c r="K10" s="13">
        <v>0</v>
      </c>
    </row>
    <row r="11" spans="2:11" ht="13.5">
      <c r="B11" s="53"/>
      <c r="C11" s="199"/>
      <c r="D11" s="170" t="s">
        <v>271</v>
      </c>
      <c r="E11" s="146">
        <f t="shared" si="0"/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</row>
    <row r="12" spans="2:11" ht="13.5">
      <c r="B12" s="53"/>
      <c r="C12" s="199"/>
      <c r="D12" s="130" t="s">
        <v>274</v>
      </c>
      <c r="E12" s="131">
        <f t="shared" si="0"/>
        <v>86558148</v>
      </c>
      <c r="F12" s="131">
        <f aca="true" t="shared" si="3" ref="F12:K12">SUM(F13:F14)</f>
        <v>0</v>
      </c>
      <c r="G12" s="131">
        <f t="shared" si="3"/>
        <v>0</v>
      </c>
      <c r="H12" s="131">
        <f t="shared" si="3"/>
        <v>28931817</v>
      </c>
      <c r="I12" s="131">
        <f t="shared" si="3"/>
        <v>57626331</v>
      </c>
      <c r="J12" s="131">
        <f t="shared" si="3"/>
        <v>0</v>
      </c>
      <c r="K12" s="131">
        <f t="shared" si="3"/>
        <v>0</v>
      </c>
    </row>
    <row r="13" spans="2:11" ht="13.5">
      <c r="B13" s="53"/>
      <c r="C13" s="199"/>
      <c r="D13" s="143" t="s">
        <v>269</v>
      </c>
      <c r="E13" s="145">
        <f t="shared" si="0"/>
        <v>78080036</v>
      </c>
      <c r="F13" s="145">
        <v>0</v>
      </c>
      <c r="G13" s="145">
        <v>0</v>
      </c>
      <c r="H13" s="145">
        <v>26216813</v>
      </c>
      <c r="I13" s="145">
        <v>51863223</v>
      </c>
      <c r="J13" s="145">
        <v>0</v>
      </c>
      <c r="K13" s="145">
        <v>0</v>
      </c>
    </row>
    <row r="14" spans="2:11" ht="13.5">
      <c r="B14" s="53"/>
      <c r="C14" s="199"/>
      <c r="D14" s="170" t="s">
        <v>270</v>
      </c>
      <c r="E14" s="146">
        <f t="shared" si="0"/>
        <v>8478112</v>
      </c>
      <c r="F14" s="146">
        <v>0</v>
      </c>
      <c r="G14" s="146">
        <v>0</v>
      </c>
      <c r="H14" s="146">
        <v>2715004</v>
      </c>
      <c r="I14" s="146">
        <v>5763108</v>
      </c>
      <c r="J14" s="146">
        <v>0</v>
      </c>
      <c r="K14" s="146">
        <v>0</v>
      </c>
    </row>
    <row r="15" spans="2:11" ht="13.5">
      <c r="B15" s="53"/>
      <c r="C15" s="199"/>
      <c r="D15" s="130" t="s">
        <v>275</v>
      </c>
      <c r="E15" s="131">
        <f t="shared" si="0"/>
        <v>4599738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4599738</v>
      </c>
    </row>
    <row r="16" spans="2:11" ht="13.5">
      <c r="B16" s="53"/>
      <c r="C16" s="199"/>
      <c r="D16" s="130" t="s">
        <v>276</v>
      </c>
      <c r="E16" s="131">
        <f t="shared" si="0"/>
        <v>77750042</v>
      </c>
      <c r="F16" s="131">
        <f aca="true" t="shared" si="4" ref="F16:K16">SUM(F17:F20)</f>
        <v>0</v>
      </c>
      <c r="G16" s="131">
        <f t="shared" si="4"/>
        <v>62871568</v>
      </c>
      <c r="H16" s="131">
        <f t="shared" si="4"/>
        <v>9320327</v>
      </c>
      <c r="I16" s="131">
        <f t="shared" si="4"/>
        <v>5558147</v>
      </c>
      <c r="J16" s="131">
        <f t="shared" si="4"/>
        <v>0</v>
      </c>
      <c r="K16" s="131">
        <f t="shared" si="4"/>
        <v>0</v>
      </c>
    </row>
    <row r="17" spans="2:11" ht="13.5">
      <c r="B17" s="53"/>
      <c r="C17" s="199"/>
      <c r="D17" s="143" t="s">
        <v>279</v>
      </c>
      <c r="E17" s="145">
        <f t="shared" si="0"/>
        <v>4754918</v>
      </c>
      <c r="F17" s="145">
        <v>0</v>
      </c>
      <c r="G17" s="145">
        <v>4754918</v>
      </c>
      <c r="H17" s="145">
        <v>0</v>
      </c>
      <c r="I17" s="145">
        <v>0</v>
      </c>
      <c r="J17" s="145">
        <v>0</v>
      </c>
      <c r="K17" s="145">
        <v>0</v>
      </c>
    </row>
    <row r="18" spans="2:11" ht="13.5">
      <c r="B18" s="53"/>
      <c r="C18" s="199"/>
      <c r="D18" s="12" t="s">
        <v>280</v>
      </c>
      <c r="E18" s="13">
        <f t="shared" si="0"/>
        <v>14878474</v>
      </c>
      <c r="F18" s="13">
        <v>0</v>
      </c>
      <c r="G18" s="13">
        <v>0</v>
      </c>
      <c r="H18" s="13">
        <v>9320327</v>
      </c>
      <c r="I18" s="13">
        <v>5558147</v>
      </c>
      <c r="J18" s="13">
        <v>0</v>
      </c>
      <c r="K18" s="13">
        <v>0</v>
      </c>
    </row>
    <row r="19" spans="2:11" ht="13.5">
      <c r="B19" s="53"/>
      <c r="C19" s="199"/>
      <c r="D19" s="12" t="s">
        <v>281</v>
      </c>
      <c r="E19" s="13">
        <f t="shared" si="0"/>
        <v>20302040</v>
      </c>
      <c r="F19" s="13">
        <v>0</v>
      </c>
      <c r="G19" s="13">
        <v>20302040</v>
      </c>
      <c r="H19" s="13">
        <v>0</v>
      </c>
      <c r="I19" s="13">
        <v>0</v>
      </c>
      <c r="J19" s="13">
        <v>0</v>
      </c>
      <c r="K19" s="13">
        <v>0</v>
      </c>
    </row>
    <row r="20" spans="2:11" ht="13.5">
      <c r="B20" s="53"/>
      <c r="C20" s="199"/>
      <c r="D20" s="170" t="s">
        <v>282</v>
      </c>
      <c r="E20" s="146">
        <f t="shared" si="0"/>
        <v>37814610</v>
      </c>
      <c r="F20" s="146">
        <v>0</v>
      </c>
      <c r="G20" s="146">
        <v>37814610</v>
      </c>
      <c r="H20" s="146">
        <v>0</v>
      </c>
      <c r="I20" s="146">
        <v>0</v>
      </c>
      <c r="J20" s="146">
        <v>0</v>
      </c>
      <c r="K20" s="146">
        <v>0</v>
      </c>
    </row>
    <row r="21" spans="2:11" ht="13.5">
      <c r="B21" s="53"/>
      <c r="C21" s="199"/>
      <c r="D21" s="130" t="s">
        <v>277</v>
      </c>
      <c r="E21" s="131">
        <f t="shared" si="0"/>
        <v>5378162</v>
      </c>
      <c r="F21" s="131">
        <f aca="true" t="shared" si="5" ref="F21:K21">SUM(F22:F23)</f>
        <v>0</v>
      </c>
      <c r="G21" s="131">
        <f t="shared" si="5"/>
        <v>0</v>
      </c>
      <c r="H21" s="131">
        <f t="shared" si="5"/>
        <v>0</v>
      </c>
      <c r="I21" s="131">
        <f t="shared" si="5"/>
        <v>0</v>
      </c>
      <c r="J21" s="131">
        <f t="shared" si="5"/>
        <v>5378162</v>
      </c>
      <c r="K21" s="131">
        <f t="shared" si="5"/>
        <v>0</v>
      </c>
    </row>
    <row r="22" spans="2:11" ht="13.5">
      <c r="B22" s="53"/>
      <c r="C22" s="199"/>
      <c r="D22" s="143" t="s">
        <v>283</v>
      </c>
      <c r="E22" s="145">
        <f t="shared" si="0"/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</row>
    <row r="23" spans="2:11" ht="15">
      <c r="B23" s="53" t="s">
        <v>321</v>
      </c>
      <c r="C23" s="199"/>
      <c r="D23" s="170" t="s">
        <v>284</v>
      </c>
      <c r="E23" s="146">
        <f t="shared" si="0"/>
        <v>5378162</v>
      </c>
      <c r="F23" s="146">
        <v>0</v>
      </c>
      <c r="G23" s="146">
        <v>0</v>
      </c>
      <c r="H23" s="146">
        <v>0</v>
      </c>
      <c r="I23" s="146">
        <v>0</v>
      </c>
      <c r="J23" s="146">
        <v>5378162</v>
      </c>
      <c r="K23" s="146">
        <v>0</v>
      </c>
    </row>
    <row r="24" spans="2:11" ht="15">
      <c r="B24" s="53" t="s">
        <v>7</v>
      </c>
      <c r="C24" s="199"/>
      <c r="D24" s="177" t="s">
        <v>15</v>
      </c>
      <c r="E24" s="178">
        <f t="shared" si="0"/>
        <v>0</v>
      </c>
      <c r="F24" s="178">
        <f aca="true" t="shared" si="6" ref="F24:K24">SUM(F25:F26)</f>
        <v>0</v>
      </c>
      <c r="G24" s="178">
        <f t="shared" si="6"/>
        <v>0</v>
      </c>
      <c r="H24" s="178">
        <f t="shared" si="6"/>
        <v>0</v>
      </c>
      <c r="I24" s="178">
        <f t="shared" si="6"/>
        <v>0</v>
      </c>
      <c r="J24" s="178">
        <f t="shared" si="6"/>
        <v>0</v>
      </c>
      <c r="K24" s="178">
        <f t="shared" si="6"/>
        <v>0</v>
      </c>
    </row>
    <row r="25" spans="2:11" ht="15">
      <c r="B25" s="53" t="s">
        <v>169</v>
      </c>
      <c r="C25" s="199"/>
      <c r="D25" s="143" t="s">
        <v>285</v>
      </c>
      <c r="E25" s="145">
        <f t="shared" si="0"/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</row>
    <row r="26" spans="2:11" ht="15">
      <c r="B26" s="53" t="s">
        <v>6</v>
      </c>
      <c r="C26" s="199"/>
      <c r="D26" s="170" t="s">
        <v>286</v>
      </c>
      <c r="E26" s="146">
        <f t="shared" si="0"/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</row>
    <row r="27" spans="2:11" ht="15">
      <c r="B27" s="53" t="s">
        <v>19</v>
      </c>
      <c r="C27" s="199"/>
      <c r="D27" s="177" t="s">
        <v>20</v>
      </c>
      <c r="E27" s="178">
        <f t="shared" si="0"/>
        <v>0</v>
      </c>
      <c r="F27" s="178">
        <f aca="true" t="shared" si="7" ref="F27:K27">SUM(F28:F29)</f>
        <v>0</v>
      </c>
      <c r="G27" s="178">
        <f t="shared" si="7"/>
        <v>0</v>
      </c>
      <c r="H27" s="178">
        <f t="shared" si="7"/>
        <v>0</v>
      </c>
      <c r="I27" s="178">
        <f t="shared" si="7"/>
        <v>0</v>
      </c>
      <c r="J27" s="178">
        <f t="shared" si="7"/>
        <v>0</v>
      </c>
      <c r="K27" s="178">
        <f t="shared" si="7"/>
        <v>0</v>
      </c>
    </row>
    <row r="28" spans="2:11" ht="15">
      <c r="B28" s="53" t="s">
        <v>17</v>
      </c>
      <c r="C28" s="199"/>
      <c r="D28" s="143" t="s">
        <v>287</v>
      </c>
      <c r="E28" s="145">
        <f t="shared" si="0"/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</row>
    <row r="29" spans="2:11" ht="15">
      <c r="B29" s="53" t="s">
        <v>329</v>
      </c>
      <c r="C29" s="199"/>
      <c r="D29" s="170" t="s">
        <v>288</v>
      </c>
      <c r="E29" s="146">
        <f t="shared" si="0"/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</row>
    <row r="30" spans="2:11" ht="15">
      <c r="B30" s="53" t="s">
        <v>321</v>
      </c>
      <c r="C30" s="199"/>
      <c r="D30" s="177" t="s">
        <v>25</v>
      </c>
      <c r="E30" s="178">
        <f t="shared" si="0"/>
        <v>0</v>
      </c>
      <c r="F30" s="178">
        <f aca="true" t="shared" si="8" ref="F30:K30">SUM(F31)</f>
        <v>0</v>
      </c>
      <c r="G30" s="178">
        <f t="shared" si="8"/>
        <v>0</v>
      </c>
      <c r="H30" s="178">
        <f t="shared" si="8"/>
        <v>0</v>
      </c>
      <c r="I30" s="178">
        <f t="shared" si="8"/>
        <v>0</v>
      </c>
      <c r="J30" s="178">
        <f t="shared" si="8"/>
        <v>0</v>
      </c>
      <c r="K30" s="178">
        <f t="shared" si="8"/>
        <v>0</v>
      </c>
    </row>
    <row r="31" spans="2:11" ht="15">
      <c r="B31" s="53" t="s">
        <v>321</v>
      </c>
      <c r="C31" s="199"/>
      <c r="D31" s="104" t="s">
        <v>289</v>
      </c>
      <c r="E31" s="121">
        <f t="shared" si="0"/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</row>
    <row r="32" spans="2:11" ht="15">
      <c r="B32" s="53" t="s">
        <v>321</v>
      </c>
      <c r="C32" s="199"/>
      <c r="D32" s="177" t="s">
        <v>27</v>
      </c>
      <c r="E32" s="178">
        <f t="shared" si="0"/>
        <v>0</v>
      </c>
      <c r="F32" s="178">
        <f aca="true" t="shared" si="9" ref="F32:K32">SUM(F33)</f>
        <v>0</v>
      </c>
      <c r="G32" s="178">
        <f t="shared" si="9"/>
        <v>0</v>
      </c>
      <c r="H32" s="178">
        <f t="shared" si="9"/>
        <v>0</v>
      </c>
      <c r="I32" s="178">
        <f t="shared" si="9"/>
        <v>0</v>
      </c>
      <c r="J32" s="178">
        <f t="shared" si="9"/>
        <v>0</v>
      </c>
      <c r="K32" s="178">
        <f t="shared" si="9"/>
        <v>0</v>
      </c>
    </row>
    <row r="33" spans="2:11" ht="15">
      <c r="B33" s="53" t="s">
        <v>323</v>
      </c>
      <c r="C33" s="199"/>
      <c r="D33" s="104" t="s">
        <v>290</v>
      </c>
      <c r="E33" s="121">
        <f t="shared" si="0"/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</row>
    <row r="34" spans="2:11" ht="15">
      <c r="B34" s="53" t="s">
        <v>323</v>
      </c>
      <c r="C34" s="199"/>
      <c r="D34" s="177" t="s">
        <v>30</v>
      </c>
      <c r="E34" s="178">
        <f t="shared" si="0"/>
        <v>0</v>
      </c>
      <c r="F34" s="178">
        <f aca="true" t="shared" si="10" ref="F34:K34">SUM(F35)</f>
        <v>0</v>
      </c>
      <c r="G34" s="178">
        <f t="shared" si="10"/>
        <v>0</v>
      </c>
      <c r="H34" s="178">
        <f t="shared" si="10"/>
        <v>0</v>
      </c>
      <c r="I34" s="178">
        <f t="shared" si="10"/>
        <v>0</v>
      </c>
      <c r="J34" s="178">
        <f t="shared" si="10"/>
        <v>0</v>
      </c>
      <c r="K34" s="178">
        <f t="shared" si="10"/>
        <v>0</v>
      </c>
    </row>
    <row r="35" spans="2:11" ht="15">
      <c r="B35" s="53" t="s">
        <v>171</v>
      </c>
      <c r="C35" s="199"/>
      <c r="D35" s="104" t="s">
        <v>291</v>
      </c>
      <c r="E35" s="121">
        <f t="shared" si="0"/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</row>
    <row r="36" spans="2:11" ht="13.5">
      <c r="B36" s="53"/>
      <c r="C36" s="199"/>
      <c r="D36" s="177" t="s">
        <v>32</v>
      </c>
      <c r="E36" s="178">
        <f t="shared" si="0"/>
        <v>0</v>
      </c>
      <c r="F36" s="178">
        <f aca="true" t="shared" si="11" ref="F36:K36">SUM(F37:F37)</f>
        <v>0</v>
      </c>
      <c r="G36" s="178">
        <f t="shared" si="11"/>
        <v>0</v>
      </c>
      <c r="H36" s="178">
        <f t="shared" si="11"/>
        <v>0</v>
      </c>
      <c r="I36" s="178">
        <f t="shared" si="11"/>
        <v>0</v>
      </c>
      <c r="J36" s="178">
        <f t="shared" si="11"/>
        <v>0</v>
      </c>
      <c r="K36" s="178">
        <f t="shared" si="11"/>
        <v>0</v>
      </c>
    </row>
    <row r="37" spans="2:11" ht="13.5">
      <c r="B37" s="53"/>
      <c r="C37" s="199"/>
      <c r="D37" s="104" t="s">
        <v>292</v>
      </c>
      <c r="E37" s="121">
        <f t="shared" si="0"/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</row>
    <row r="38" spans="2:11" ht="15">
      <c r="B38" s="53" t="s">
        <v>0</v>
      </c>
      <c r="C38" s="199"/>
      <c r="D38" s="177" t="s">
        <v>35</v>
      </c>
      <c r="E38" s="178">
        <f t="shared" si="0"/>
        <v>3012463</v>
      </c>
      <c r="F38" s="178">
        <f aca="true" t="shared" si="12" ref="F38:K38">SUM(F39)</f>
        <v>0</v>
      </c>
      <c r="G38" s="178">
        <f t="shared" si="12"/>
        <v>1953213</v>
      </c>
      <c r="H38" s="178">
        <f t="shared" si="12"/>
        <v>204350</v>
      </c>
      <c r="I38" s="178">
        <f t="shared" si="12"/>
        <v>727400</v>
      </c>
      <c r="J38" s="178">
        <f t="shared" si="12"/>
        <v>56400</v>
      </c>
      <c r="K38" s="178">
        <f t="shared" si="12"/>
        <v>71100</v>
      </c>
    </row>
    <row r="39" spans="2:11" ht="13.5">
      <c r="B39" s="53"/>
      <c r="C39" s="199"/>
      <c r="D39" s="104" t="s">
        <v>293</v>
      </c>
      <c r="E39" s="121">
        <f t="shared" si="0"/>
        <v>3012463</v>
      </c>
      <c r="F39" s="121">
        <v>0</v>
      </c>
      <c r="G39" s="121">
        <v>1953213</v>
      </c>
      <c r="H39" s="121">
        <v>204350</v>
      </c>
      <c r="I39" s="121">
        <v>727400</v>
      </c>
      <c r="J39" s="121">
        <v>56400</v>
      </c>
      <c r="K39" s="121">
        <v>71100</v>
      </c>
    </row>
    <row r="40" spans="2:11" ht="13.5">
      <c r="B40" s="53"/>
      <c r="C40" s="199"/>
      <c r="D40" s="177" t="s">
        <v>170</v>
      </c>
      <c r="E40" s="178">
        <f t="shared" si="0"/>
        <v>0</v>
      </c>
      <c r="F40" s="178">
        <f aca="true" t="shared" si="13" ref="F40:K40">SUM(F41)</f>
        <v>0</v>
      </c>
      <c r="G40" s="178">
        <f t="shared" si="13"/>
        <v>0</v>
      </c>
      <c r="H40" s="178">
        <f t="shared" si="13"/>
        <v>0</v>
      </c>
      <c r="I40" s="178">
        <f t="shared" si="13"/>
        <v>0</v>
      </c>
      <c r="J40" s="178">
        <f t="shared" si="13"/>
        <v>0</v>
      </c>
      <c r="K40" s="178">
        <f t="shared" si="13"/>
        <v>0</v>
      </c>
    </row>
    <row r="41" spans="2:11" ht="13.5">
      <c r="B41" s="53"/>
      <c r="C41" s="199"/>
      <c r="D41" s="104" t="s">
        <v>294</v>
      </c>
      <c r="E41" s="121">
        <f t="shared" si="0"/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</row>
    <row r="42" spans="2:11" ht="15">
      <c r="B42" s="53" t="s">
        <v>6</v>
      </c>
      <c r="C42" s="199"/>
      <c r="D42" s="177" t="s">
        <v>151</v>
      </c>
      <c r="E42" s="178">
        <f t="shared" si="0"/>
        <v>15169979</v>
      </c>
      <c r="F42" s="178">
        <f aca="true" t="shared" si="14" ref="F42:K42">SUM(F43:F43)</f>
        <v>0</v>
      </c>
      <c r="G42" s="178">
        <f t="shared" si="14"/>
        <v>11543625</v>
      </c>
      <c r="H42" s="178">
        <f t="shared" si="14"/>
        <v>1282624</v>
      </c>
      <c r="I42" s="178">
        <f t="shared" si="14"/>
        <v>1680798</v>
      </c>
      <c r="J42" s="178">
        <f t="shared" si="14"/>
        <v>331466</v>
      </c>
      <c r="K42" s="178">
        <f t="shared" si="14"/>
        <v>331466</v>
      </c>
    </row>
    <row r="43" spans="2:11" ht="15">
      <c r="B43" s="53" t="s">
        <v>143</v>
      </c>
      <c r="C43" s="199"/>
      <c r="D43" s="170" t="s">
        <v>397</v>
      </c>
      <c r="E43" s="146">
        <f t="shared" si="0"/>
        <v>15169979</v>
      </c>
      <c r="F43" s="146">
        <f>F44</f>
        <v>0</v>
      </c>
      <c r="G43" s="146">
        <v>11543625</v>
      </c>
      <c r="H43" s="146">
        <v>1282624</v>
      </c>
      <c r="I43" s="146">
        <v>1680798</v>
      </c>
      <c r="J43" s="146">
        <v>331466</v>
      </c>
      <c r="K43" s="146">
        <v>331466</v>
      </c>
    </row>
    <row r="44" spans="2:11" ht="15">
      <c r="B44" s="53" t="s">
        <v>321</v>
      </c>
      <c r="C44" s="199"/>
      <c r="D44" s="179" t="s">
        <v>172</v>
      </c>
      <c r="E44" s="180">
        <f t="shared" si="0"/>
        <v>18462475</v>
      </c>
      <c r="F44" s="180">
        <v>0</v>
      </c>
      <c r="G44" s="180">
        <v>13254546</v>
      </c>
      <c r="H44" s="180">
        <v>1473896</v>
      </c>
      <c r="I44" s="180">
        <v>3734033</v>
      </c>
      <c r="J44" s="180">
        <v>0</v>
      </c>
      <c r="K44" s="180">
        <v>0</v>
      </c>
    </row>
    <row r="45" spans="2:12" ht="15">
      <c r="B45" s="53" t="s">
        <v>41</v>
      </c>
      <c r="C45" s="200"/>
      <c r="D45" s="155" t="s">
        <v>411</v>
      </c>
      <c r="E45" s="156">
        <f aca="true" t="shared" si="15" ref="E45:K45">E7+E24+E27+E30+E32+E34+E36+E38+E40+E42+E44</f>
        <v>558962755</v>
      </c>
      <c r="F45" s="156">
        <f t="shared" si="15"/>
        <v>0</v>
      </c>
      <c r="G45" s="156">
        <f t="shared" si="15"/>
        <v>437654700</v>
      </c>
      <c r="H45" s="156">
        <f t="shared" si="15"/>
        <v>41213014</v>
      </c>
      <c r="I45" s="156">
        <f t="shared" si="15"/>
        <v>69326709</v>
      </c>
      <c r="J45" s="156">
        <f t="shared" si="15"/>
        <v>5766028</v>
      </c>
      <c r="K45" s="156">
        <f t="shared" si="15"/>
        <v>5002304</v>
      </c>
      <c r="L45" s="22">
        <f>SUM(F45:K45)</f>
        <v>558962755</v>
      </c>
    </row>
    <row r="46" spans="2:12" ht="15">
      <c r="B46" s="53" t="s">
        <v>339</v>
      </c>
      <c r="C46" s="198" t="s">
        <v>300</v>
      </c>
      <c r="D46" s="175" t="s">
        <v>51</v>
      </c>
      <c r="E46" s="176">
        <f aca="true" t="shared" si="16" ref="E46:K46">SUM(E47:E53)</f>
        <v>313488887</v>
      </c>
      <c r="F46" s="176">
        <f t="shared" si="16"/>
        <v>0</v>
      </c>
      <c r="G46" s="176">
        <f t="shared" si="16"/>
        <v>240745448</v>
      </c>
      <c r="H46" s="176">
        <f t="shared" si="16"/>
        <v>26773946</v>
      </c>
      <c r="I46" s="176">
        <f t="shared" si="16"/>
        <v>36171777</v>
      </c>
      <c r="J46" s="176">
        <f t="shared" si="16"/>
        <v>4675557</v>
      </c>
      <c r="K46" s="176">
        <f t="shared" si="16"/>
        <v>5122159</v>
      </c>
      <c r="L46" s="22">
        <f>SUM(F46:K46)</f>
        <v>313488887</v>
      </c>
    </row>
    <row r="47" spans="2:11" ht="13.5">
      <c r="B47" s="53"/>
      <c r="C47" s="199"/>
      <c r="D47" s="143" t="s">
        <v>52</v>
      </c>
      <c r="E47" s="145">
        <f aca="true" t="shared" si="17" ref="E47:E53">SUM(F47:K47)</f>
        <v>0</v>
      </c>
      <c r="F47" s="145">
        <v>0</v>
      </c>
      <c r="G47" s="171">
        <v>0</v>
      </c>
      <c r="H47" s="171">
        <v>0</v>
      </c>
      <c r="I47" s="145">
        <v>0</v>
      </c>
      <c r="J47" s="145">
        <v>0</v>
      </c>
      <c r="K47" s="145">
        <v>0</v>
      </c>
    </row>
    <row r="48" spans="2:11" ht="13.5">
      <c r="B48" s="53"/>
      <c r="C48" s="199"/>
      <c r="D48" s="12" t="s">
        <v>161</v>
      </c>
      <c r="E48" s="13">
        <f t="shared" si="17"/>
        <v>128319299</v>
      </c>
      <c r="F48" s="13">
        <v>0</v>
      </c>
      <c r="G48" s="23">
        <v>98517535</v>
      </c>
      <c r="H48" s="23">
        <v>10948614</v>
      </c>
      <c r="I48" s="13">
        <v>13431150</v>
      </c>
      <c r="J48" s="13">
        <v>2712000</v>
      </c>
      <c r="K48" s="13">
        <v>2710000</v>
      </c>
    </row>
    <row r="49" spans="2:11" ht="13.5">
      <c r="B49" s="53"/>
      <c r="C49" s="199"/>
      <c r="D49" s="12" t="s">
        <v>53</v>
      </c>
      <c r="E49" s="13">
        <f t="shared" si="17"/>
        <v>82992523</v>
      </c>
      <c r="F49" s="13">
        <v>0</v>
      </c>
      <c r="G49" s="23">
        <v>64172063</v>
      </c>
      <c r="H49" s="23">
        <v>7130229</v>
      </c>
      <c r="I49" s="13">
        <v>8580053</v>
      </c>
      <c r="J49" s="13">
        <v>1392522</v>
      </c>
      <c r="K49" s="13">
        <v>1717656</v>
      </c>
    </row>
    <row r="50" spans="2:11" ht="13.5">
      <c r="B50" s="53"/>
      <c r="C50" s="199"/>
      <c r="D50" s="12" t="s">
        <v>54</v>
      </c>
      <c r="E50" s="13">
        <f t="shared" si="17"/>
        <v>60542827</v>
      </c>
      <c r="F50" s="13">
        <v>0</v>
      </c>
      <c r="G50" s="23">
        <v>45575850</v>
      </c>
      <c r="H50" s="23">
        <v>5086204</v>
      </c>
      <c r="I50" s="13">
        <v>9880773</v>
      </c>
      <c r="J50" s="13">
        <v>0</v>
      </c>
      <c r="K50" s="13">
        <v>0</v>
      </c>
    </row>
    <row r="51" spans="2:11" ht="13.5">
      <c r="B51" s="53"/>
      <c r="C51" s="199"/>
      <c r="D51" s="12" t="s">
        <v>55</v>
      </c>
      <c r="E51" s="13">
        <f t="shared" si="17"/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2:11" ht="13.5">
      <c r="B52" s="53"/>
      <c r="C52" s="199"/>
      <c r="D52" s="12" t="s">
        <v>56</v>
      </c>
      <c r="E52" s="13">
        <f t="shared" si="17"/>
        <v>6302700</v>
      </c>
      <c r="F52" s="13">
        <v>0</v>
      </c>
      <c r="G52" s="13">
        <v>4982300</v>
      </c>
      <c r="H52" s="13">
        <v>553600</v>
      </c>
      <c r="I52" s="13">
        <v>588000</v>
      </c>
      <c r="J52" s="13">
        <v>44700</v>
      </c>
      <c r="K52" s="13">
        <v>134100</v>
      </c>
    </row>
    <row r="53" spans="2:11" ht="13.5">
      <c r="B53" s="53"/>
      <c r="C53" s="199"/>
      <c r="D53" s="170" t="s">
        <v>57</v>
      </c>
      <c r="E53" s="146">
        <f t="shared" si="17"/>
        <v>35331538</v>
      </c>
      <c r="F53" s="146">
        <v>0</v>
      </c>
      <c r="G53" s="172">
        <v>27497700</v>
      </c>
      <c r="H53" s="172">
        <v>3055299</v>
      </c>
      <c r="I53" s="146">
        <v>3691801</v>
      </c>
      <c r="J53" s="146">
        <v>526335</v>
      </c>
      <c r="K53" s="146">
        <v>560403</v>
      </c>
    </row>
    <row r="54" spans="2:12" ht="13.5">
      <c r="B54" s="53"/>
      <c r="C54" s="199"/>
      <c r="D54" s="177" t="s">
        <v>58</v>
      </c>
      <c r="E54" s="178">
        <f aca="true" t="shared" si="18" ref="E54:K54">SUM(E55:E74)</f>
        <v>60367506</v>
      </c>
      <c r="F54" s="178">
        <f t="shared" si="18"/>
        <v>222275</v>
      </c>
      <c r="G54" s="178">
        <f t="shared" si="18"/>
        <v>47434793</v>
      </c>
      <c r="H54" s="178">
        <f t="shared" si="18"/>
        <v>4871094</v>
      </c>
      <c r="I54" s="178">
        <f t="shared" si="18"/>
        <v>6515124</v>
      </c>
      <c r="J54" s="178">
        <f t="shared" si="18"/>
        <v>702605</v>
      </c>
      <c r="K54" s="178">
        <f t="shared" si="18"/>
        <v>621615</v>
      </c>
      <c r="L54" s="22">
        <f>SUM(F54:K54)</f>
        <v>60367506</v>
      </c>
    </row>
    <row r="55" spans="2:11" ht="15">
      <c r="B55" s="53" t="s">
        <v>131</v>
      </c>
      <c r="C55" s="199"/>
      <c r="D55" s="143" t="s">
        <v>60</v>
      </c>
      <c r="E55" s="145">
        <f aca="true" t="shared" si="19" ref="E55:E74">SUM(F55:K55)</f>
        <v>1840539</v>
      </c>
      <c r="F55" s="145">
        <v>0</v>
      </c>
      <c r="G55" s="171">
        <v>1433668</v>
      </c>
      <c r="H55" s="171">
        <v>147149</v>
      </c>
      <c r="I55" s="145">
        <v>210719</v>
      </c>
      <c r="J55" s="145">
        <v>24610</v>
      </c>
      <c r="K55" s="145">
        <v>24393</v>
      </c>
    </row>
    <row r="56" spans="2:11" ht="13.5">
      <c r="B56" s="53"/>
      <c r="C56" s="199"/>
      <c r="D56" s="12" t="s">
        <v>61</v>
      </c>
      <c r="E56" s="13">
        <f t="shared" si="19"/>
        <v>271500</v>
      </c>
      <c r="F56" s="13">
        <v>220000</v>
      </c>
      <c r="G56" s="23">
        <v>47584</v>
      </c>
      <c r="H56" s="23">
        <v>1364</v>
      </c>
      <c r="I56" s="23">
        <v>2216</v>
      </c>
      <c r="J56" s="23">
        <v>176</v>
      </c>
      <c r="K56" s="23">
        <v>160</v>
      </c>
    </row>
    <row r="57" spans="2:11" ht="15">
      <c r="B57" s="53" t="s">
        <v>340</v>
      </c>
      <c r="C57" s="199"/>
      <c r="D57" s="12" t="s">
        <v>62</v>
      </c>
      <c r="E57" s="13">
        <f t="shared" si="19"/>
        <v>73883</v>
      </c>
      <c r="F57" s="13">
        <v>0</v>
      </c>
      <c r="G57" s="23">
        <v>42176</v>
      </c>
      <c r="H57" s="23">
        <v>4009</v>
      </c>
      <c r="I57" s="23">
        <v>26708</v>
      </c>
      <c r="J57" s="23">
        <v>522</v>
      </c>
      <c r="K57" s="23">
        <v>468</v>
      </c>
    </row>
    <row r="58" spans="2:11" ht="15">
      <c r="B58" s="53" t="s">
        <v>340</v>
      </c>
      <c r="C58" s="199"/>
      <c r="D58" s="12" t="s">
        <v>63</v>
      </c>
      <c r="E58" s="13">
        <f t="shared" si="19"/>
        <v>3248471</v>
      </c>
      <c r="F58" s="13">
        <v>0</v>
      </c>
      <c r="G58" s="23">
        <v>2555584</v>
      </c>
      <c r="H58" s="23">
        <v>225352</v>
      </c>
      <c r="I58" s="13">
        <v>399596</v>
      </c>
      <c r="J58" s="13">
        <v>41626</v>
      </c>
      <c r="K58" s="13">
        <v>26313</v>
      </c>
    </row>
    <row r="59" spans="2:11" ht="15">
      <c r="B59" s="53" t="s">
        <v>340</v>
      </c>
      <c r="C59" s="199"/>
      <c r="D59" s="12" t="s">
        <v>64</v>
      </c>
      <c r="E59" s="13">
        <f t="shared" si="19"/>
        <v>1858646</v>
      </c>
      <c r="F59" s="13">
        <v>0</v>
      </c>
      <c r="G59" s="23">
        <v>1440830</v>
      </c>
      <c r="H59" s="23">
        <v>129350</v>
      </c>
      <c r="I59" s="13">
        <v>256523</v>
      </c>
      <c r="J59" s="13">
        <v>16839</v>
      </c>
      <c r="K59" s="13">
        <v>15104</v>
      </c>
    </row>
    <row r="60" spans="2:11" ht="15">
      <c r="B60" s="53" t="s">
        <v>24</v>
      </c>
      <c r="C60" s="199"/>
      <c r="D60" s="12" t="s">
        <v>65</v>
      </c>
      <c r="E60" s="13">
        <f t="shared" si="19"/>
        <v>496202</v>
      </c>
      <c r="F60" s="13">
        <v>0</v>
      </c>
      <c r="G60" s="23">
        <v>384366</v>
      </c>
      <c r="H60" s="23">
        <v>37896</v>
      </c>
      <c r="I60" s="13">
        <v>61559</v>
      </c>
      <c r="J60" s="13">
        <v>4932</v>
      </c>
      <c r="K60" s="13">
        <v>7449</v>
      </c>
    </row>
    <row r="61" spans="2:11" ht="15">
      <c r="B61" s="53" t="s">
        <v>4</v>
      </c>
      <c r="C61" s="199"/>
      <c r="D61" s="12" t="s">
        <v>66</v>
      </c>
      <c r="E61" s="13">
        <f t="shared" si="19"/>
        <v>2257019</v>
      </c>
      <c r="F61" s="13">
        <v>0</v>
      </c>
      <c r="G61" s="23">
        <v>1682046</v>
      </c>
      <c r="H61" s="23">
        <v>174004</v>
      </c>
      <c r="I61" s="13">
        <v>254703</v>
      </c>
      <c r="J61" s="13">
        <v>73133</v>
      </c>
      <c r="K61" s="13">
        <v>73133</v>
      </c>
    </row>
    <row r="62" spans="2:11" ht="15">
      <c r="B62" s="53" t="s">
        <v>340</v>
      </c>
      <c r="C62" s="199"/>
      <c r="D62" s="12" t="s">
        <v>67</v>
      </c>
      <c r="E62" s="13">
        <f t="shared" si="19"/>
        <v>352711</v>
      </c>
      <c r="F62" s="13">
        <v>0</v>
      </c>
      <c r="G62" s="13">
        <v>42497</v>
      </c>
      <c r="H62" s="13">
        <v>0</v>
      </c>
      <c r="I62" s="13">
        <v>0</v>
      </c>
      <c r="J62" s="13">
        <v>210351</v>
      </c>
      <c r="K62" s="13">
        <v>99863</v>
      </c>
    </row>
    <row r="63" spans="2:11" ht="15">
      <c r="B63" s="53" t="s">
        <v>17</v>
      </c>
      <c r="C63" s="199"/>
      <c r="D63" s="12" t="s">
        <v>68</v>
      </c>
      <c r="E63" s="13">
        <f t="shared" si="19"/>
        <v>2870135</v>
      </c>
      <c r="F63" s="13">
        <v>0</v>
      </c>
      <c r="G63" s="23">
        <v>2063527</v>
      </c>
      <c r="H63" s="23">
        <v>154485</v>
      </c>
      <c r="I63" s="13">
        <v>498930</v>
      </c>
      <c r="J63" s="13">
        <v>68973</v>
      </c>
      <c r="K63" s="13">
        <v>84220</v>
      </c>
    </row>
    <row r="64" spans="2:11" ht="15">
      <c r="B64" s="53" t="s">
        <v>21</v>
      </c>
      <c r="C64" s="199"/>
      <c r="D64" s="12" t="s">
        <v>69</v>
      </c>
      <c r="E64" s="13">
        <f t="shared" si="19"/>
        <v>918355</v>
      </c>
      <c r="F64" s="13">
        <v>0</v>
      </c>
      <c r="G64" s="23">
        <v>539871</v>
      </c>
      <c r="H64" s="23">
        <v>63189</v>
      </c>
      <c r="I64" s="13">
        <v>135159</v>
      </c>
      <c r="J64" s="13">
        <v>90211</v>
      </c>
      <c r="K64" s="13">
        <v>89925</v>
      </c>
    </row>
    <row r="65" spans="2:11" ht="15">
      <c r="B65" s="53" t="s">
        <v>17</v>
      </c>
      <c r="C65" s="199"/>
      <c r="D65" s="12" t="s">
        <v>70</v>
      </c>
      <c r="E65" s="13">
        <f t="shared" si="19"/>
        <v>2275</v>
      </c>
      <c r="F65" s="13">
        <v>2275</v>
      </c>
      <c r="G65" s="23">
        <v>0</v>
      </c>
      <c r="H65" s="23">
        <v>0</v>
      </c>
      <c r="I65" s="13">
        <v>0</v>
      </c>
      <c r="J65" s="13">
        <v>0</v>
      </c>
      <c r="K65" s="13">
        <v>0</v>
      </c>
    </row>
    <row r="66" spans="2:11" ht="15">
      <c r="B66" s="53" t="s">
        <v>322</v>
      </c>
      <c r="C66" s="199"/>
      <c r="D66" s="12" t="s">
        <v>71</v>
      </c>
      <c r="E66" s="13">
        <f t="shared" si="19"/>
        <v>1364670</v>
      </c>
      <c r="F66" s="13">
        <v>0</v>
      </c>
      <c r="G66" s="23">
        <v>1063574</v>
      </c>
      <c r="H66" s="23">
        <v>104862</v>
      </c>
      <c r="I66" s="13">
        <v>170341</v>
      </c>
      <c r="J66" s="13">
        <v>13649</v>
      </c>
      <c r="K66" s="13">
        <v>12244</v>
      </c>
    </row>
    <row r="67" spans="2:11" ht="15">
      <c r="B67" s="53" t="s">
        <v>322</v>
      </c>
      <c r="C67" s="199"/>
      <c r="D67" s="12" t="s">
        <v>72</v>
      </c>
      <c r="E67" s="13">
        <f t="shared" si="19"/>
        <v>35509438</v>
      </c>
      <c r="F67" s="13">
        <v>0</v>
      </c>
      <c r="G67" s="23">
        <v>29570991</v>
      </c>
      <c r="H67" s="23">
        <v>3164127</v>
      </c>
      <c r="I67" s="13">
        <v>2753246</v>
      </c>
      <c r="J67" s="13">
        <v>10537</v>
      </c>
      <c r="K67" s="13">
        <v>10537</v>
      </c>
    </row>
    <row r="68" spans="2:11" ht="15">
      <c r="B68" s="53" t="s">
        <v>323</v>
      </c>
      <c r="C68" s="199"/>
      <c r="D68" s="12" t="s">
        <v>73</v>
      </c>
      <c r="E68" s="13">
        <f t="shared" si="19"/>
        <v>4325730</v>
      </c>
      <c r="F68" s="13">
        <v>0</v>
      </c>
      <c r="G68" s="23">
        <v>3385004</v>
      </c>
      <c r="H68" s="23">
        <v>326138</v>
      </c>
      <c r="I68" s="13">
        <v>531429</v>
      </c>
      <c r="J68" s="13">
        <v>45114</v>
      </c>
      <c r="K68" s="13">
        <v>38045</v>
      </c>
    </row>
    <row r="69" spans="2:11" ht="15">
      <c r="B69" s="53" t="s">
        <v>17</v>
      </c>
      <c r="C69" s="199"/>
      <c r="D69" s="12" t="s">
        <v>74</v>
      </c>
      <c r="E69" s="13">
        <f t="shared" si="19"/>
        <v>1473836</v>
      </c>
      <c r="F69" s="13">
        <v>0</v>
      </c>
      <c r="G69" s="23">
        <v>825019</v>
      </c>
      <c r="H69" s="13">
        <v>93063</v>
      </c>
      <c r="I69" s="13">
        <v>456947</v>
      </c>
      <c r="J69" s="13">
        <v>36192</v>
      </c>
      <c r="K69" s="24">
        <v>62615</v>
      </c>
    </row>
    <row r="70" spans="2:11" ht="15">
      <c r="B70" s="53" t="s">
        <v>340</v>
      </c>
      <c r="C70" s="199"/>
      <c r="D70" s="12" t="s">
        <v>75</v>
      </c>
      <c r="E70" s="13">
        <f t="shared" si="19"/>
        <v>504543</v>
      </c>
      <c r="F70" s="13">
        <v>0</v>
      </c>
      <c r="G70" s="23">
        <v>410401</v>
      </c>
      <c r="H70" s="23">
        <v>35334</v>
      </c>
      <c r="I70" s="13">
        <v>55496</v>
      </c>
      <c r="J70" s="13">
        <v>1656</v>
      </c>
      <c r="K70" s="13">
        <v>1656</v>
      </c>
    </row>
    <row r="71" spans="2:13" ht="15">
      <c r="B71" s="53" t="s">
        <v>340</v>
      </c>
      <c r="C71" s="199"/>
      <c r="D71" s="12" t="s">
        <v>76</v>
      </c>
      <c r="E71" s="13">
        <f t="shared" si="19"/>
        <v>46317</v>
      </c>
      <c r="F71" s="13">
        <v>0</v>
      </c>
      <c r="G71" s="23">
        <v>642</v>
      </c>
      <c r="H71" s="23">
        <v>73</v>
      </c>
      <c r="I71" s="13">
        <v>22198</v>
      </c>
      <c r="J71" s="13">
        <v>11702</v>
      </c>
      <c r="K71" s="24">
        <v>11702</v>
      </c>
      <c r="M71" s="26"/>
    </row>
    <row r="72" spans="2:11" ht="15">
      <c r="B72" s="53" t="s">
        <v>340</v>
      </c>
      <c r="C72" s="199"/>
      <c r="D72" s="12" t="s">
        <v>77</v>
      </c>
      <c r="E72" s="13">
        <f t="shared" si="19"/>
        <v>48768</v>
      </c>
      <c r="F72" s="13">
        <v>0</v>
      </c>
      <c r="G72" s="23">
        <v>43173</v>
      </c>
      <c r="H72" s="23">
        <v>1196</v>
      </c>
      <c r="I72" s="13">
        <v>4104</v>
      </c>
      <c r="J72" s="13">
        <v>155</v>
      </c>
      <c r="K72" s="13">
        <v>140</v>
      </c>
    </row>
    <row r="73" spans="2:11" ht="15">
      <c r="B73" s="53" t="s">
        <v>17</v>
      </c>
      <c r="C73" s="199"/>
      <c r="D73" s="12" t="s">
        <v>78</v>
      </c>
      <c r="E73" s="13">
        <f t="shared" si="19"/>
        <v>242960</v>
      </c>
      <c r="F73" s="13">
        <v>0</v>
      </c>
      <c r="G73" s="23">
        <v>189658</v>
      </c>
      <c r="H73" s="23">
        <v>20823</v>
      </c>
      <c r="I73" s="13">
        <v>31075</v>
      </c>
      <c r="J73" s="13">
        <v>702</v>
      </c>
      <c r="K73" s="13">
        <v>702</v>
      </c>
    </row>
    <row r="74" spans="2:11" ht="15">
      <c r="B74" s="53" t="s">
        <v>59</v>
      </c>
      <c r="C74" s="199"/>
      <c r="D74" s="170" t="s">
        <v>79</v>
      </c>
      <c r="E74" s="146">
        <f t="shared" si="19"/>
        <v>2661508</v>
      </c>
      <c r="F74" s="146">
        <v>0</v>
      </c>
      <c r="G74" s="172">
        <v>1714182</v>
      </c>
      <c r="H74" s="172">
        <v>188680</v>
      </c>
      <c r="I74" s="146">
        <v>644175</v>
      </c>
      <c r="J74" s="146">
        <v>51525</v>
      </c>
      <c r="K74" s="146">
        <v>62946</v>
      </c>
    </row>
    <row r="75" spans="2:12" ht="13.5">
      <c r="B75" s="53"/>
      <c r="C75" s="199"/>
      <c r="D75" s="177" t="s">
        <v>80</v>
      </c>
      <c r="E75" s="178">
        <f aca="true" t="shared" si="20" ref="E75:K75">SUM(E76:E85)</f>
        <v>72444962</v>
      </c>
      <c r="F75" s="178">
        <f t="shared" si="20"/>
        <v>0</v>
      </c>
      <c r="G75" s="178">
        <f t="shared" si="20"/>
        <v>59692454</v>
      </c>
      <c r="H75" s="178">
        <f t="shared" si="20"/>
        <v>5911469</v>
      </c>
      <c r="I75" s="178">
        <f t="shared" si="20"/>
        <v>6841039</v>
      </c>
      <c r="J75" s="178">
        <f t="shared" si="20"/>
        <v>0</v>
      </c>
      <c r="K75" s="178">
        <f t="shared" si="20"/>
        <v>0</v>
      </c>
      <c r="L75" s="22">
        <f>SUM(F75:K75)</f>
        <v>72444962</v>
      </c>
    </row>
    <row r="76" spans="2:11" ht="13.5">
      <c r="B76" s="53"/>
      <c r="C76" s="199"/>
      <c r="D76" s="143" t="s">
        <v>81</v>
      </c>
      <c r="E76" s="145">
        <f aca="true" t="shared" si="21" ref="E76:E85">SUM(F76:K76)</f>
        <v>28555140</v>
      </c>
      <c r="F76" s="145">
        <v>0</v>
      </c>
      <c r="G76" s="145">
        <v>23703475</v>
      </c>
      <c r="H76" s="171">
        <v>2518593</v>
      </c>
      <c r="I76" s="145">
        <v>2333072</v>
      </c>
      <c r="J76" s="145">
        <v>0</v>
      </c>
      <c r="K76" s="145">
        <v>0</v>
      </c>
    </row>
    <row r="77" spans="2:11" ht="13.5">
      <c r="B77" s="53"/>
      <c r="C77" s="199"/>
      <c r="D77" s="12" t="s">
        <v>82</v>
      </c>
      <c r="E77" s="13">
        <f t="shared" si="21"/>
        <v>1632748</v>
      </c>
      <c r="F77" s="13">
        <v>0</v>
      </c>
      <c r="G77" s="23">
        <v>1392149</v>
      </c>
      <c r="H77" s="23">
        <v>89011</v>
      </c>
      <c r="I77" s="13">
        <v>151588</v>
      </c>
      <c r="J77" s="13">
        <v>0</v>
      </c>
      <c r="K77" s="13">
        <v>0</v>
      </c>
    </row>
    <row r="78" spans="2:11" ht="13.5">
      <c r="B78" s="53"/>
      <c r="C78" s="199"/>
      <c r="D78" s="12" t="s">
        <v>83</v>
      </c>
      <c r="E78" s="13">
        <f t="shared" si="21"/>
        <v>9038029</v>
      </c>
      <c r="F78" s="13">
        <v>0</v>
      </c>
      <c r="G78" s="13">
        <v>8262551</v>
      </c>
      <c r="H78" s="13">
        <v>760582</v>
      </c>
      <c r="I78" s="13">
        <v>14896</v>
      </c>
      <c r="J78" s="13">
        <v>0</v>
      </c>
      <c r="K78" s="13">
        <v>0</v>
      </c>
    </row>
    <row r="79" spans="2:11" ht="13.5">
      <c r="B79" s="53"/>
      <c r="C79" s="199"/>
      <c r="D79" s="12" t="s">
        <v>84</v>
      </c>
      <c r="E79" s="13">
        <f t="shared" si="21"/>
        <v>1111164</v>
      </c>
      <c r="F79" s="13">
        <v>0</v>
      </c>
      <c r="G79" s="13">
        <v>987127</v>
      </c>
      <c r="H79" s="13">
        <v>58229</v>
      </c>
      <c r="I79" s="13">
        <v>65808</v>
      </c>
      <c r="J79" s="13">
        <v>0</v>
      </c>
      <c r="K79" s="13">
        <v>0</v>
      </c>
    </row>
    <row r="80" spans="2:11" ht="13.5">
      <c r="B80" s="53"/>
      <c r="C80" s="199"/>
      <c r="D80" s="12" t="s">
        <v>85</v>
      </c>
      <c r="E80" s="13">
        <f t="shared" si="21"/>
        <v>609889</v>
      </c>
      <c r="F80" s="13">
        <v>0</v>
      </c>
      <c r="G80" s="13">
        <v>592471</v>
      </c>
      <c r="H80" s="13">
        <v>17418</v>
      </c>
      <c r="I80" s="13">
        <v>0</v>
      </c>
      <c r="J80" s="13">
        <v>0</v>
      </c>
      <c r="K80" s="13">
        <v>0</v>
      </c>
    </row>
    <row r="81" spans="2:11" ht="13.5">
      <c r="B81" s="53"/>
      <c r="C81" s="199"/>
      <c r="D81" s="12" t="s">
        <v>66</v>
      </c>
      <c r="E81" s="13">
        <f t="shared" si="21"/>
        <v>22961031</v>
      </c>
      <c r="F81" s="13">
        <v>0</v>
      </c>
      <c r="G81" s="13">
        <v>18134300</v>
      </c>
      <c r="H81" s="13">
        <v>2065356</v>
      </c>
      <c r="I81" s="13">
        <v>2761375</v>
      </c>
      <c r="J81" s="13">
        <v>0</v>
      </c>
      <c r="K81" s="13">
        <v>0</v>
      </c>
    </row>
    <row r="82" spans="2:11" ht="13.5">
      <c r="B82" s="53"/>
      <c r="C82" s="199"/>
      <c r="D82" s="12" t="s">
        <v>67</v>
      </c>
      <c r="E82" s="13">
        <f t="shared" si="21"/>
        <v>922147</v>
      </c>
      <c r="F82" s="13">
        <v>0</v>
      </c>
      <c r="G82" s="13">
        <v>0</v>
      </c>
      <c r="H82" s="13">
        <v>23371</v>
      </c>
      <c r="I82" s="13">
        <v>898776</v>
      </c>
      <c r="J82" s="13">
        <v>0</v>
      </c>
      <c r="K82" s="13">
        <v>0</v>
      </c>
    </row>
    <row r="83" spans="2:11" ht="15">
      <c r="B83" s="53" t="s">
        <v>398</v>
      </c>
      <c r="C83" s="199"/>
      <c r="D83" s="12" t="s">
        <v>63</v>
      </c>
      <c r="E83" s="13">
        <f t="shared" si="21"/>
        <v>5318562</v>
      </c>
      <c r="F83" s="13">
        <v>0</v>
      </c>
      <c r="G83" s="13">
        <v>4563744</v>
      </c>
      <c r="H83" s="13">
        <v>287609</v>
      </c>
      <c r="I83" s="13">
        <v>467209</v>
      </c>
      <c r="J83" s="13">
        <v>0</v>
      </c>
      <c r="K83" s="13">
        <v>0</v>
      </c>
    </row>
    <row r="84" spans="2:11" ht="13.5">
      <c r="B84" s="53"/>
      <c r="C84" s="199"/>
      <c r="D84" s="12" t="s">
        <v>64</v>
      </c>
      <c r="E84" s="13">
        <f t="shared" si="21"/>
        <v>1749172</v>
      </c>
      <c r="F84" s="13">
        <v>0</v>
      </c>
      <c r="G84" s="13">
        <v>1622016</v>
      </c>
      <c r="H84" s="13">
        <v>48450</v>
      </c>
      <c r="I84" s="13">
        <v>78706</v>
      </c>
      <c r="J84" s="13">
        <v>0</v>
      </c>
      <c r="K84" s="24">
        <v>0</v>
      </c>
    </row>
    <row r="85" spans="2:11" ht="13.5">
      <c r="B85" s="53"/>
      <c r="C85" s="199"/>
      <c r="D85" s="170" t="s">
        <v>79</v>
      </c>
      <c r="E85" s="146">
        <f t="shared" si="21"/>
        <v>547080</v>
      </c>
      <c r="F85" s="146">
        <v>0</v>
      </c>
      <c r="G85" s="146">
        <v>434621</v>
      </c>
      <c r="H85" s="146">
        <v>42850</v>
      </c>
      <c r="I85" s="146">
        <v>69609</v>
      </c>
      <c r="J85" s="146">
        <v>0</v>
      </c>
      <c r="K85" s="146">
        <v>0</v>
      </c>
    </row>
    <row r="86" spans="2:12" ht="15">
      <c r="B86" s="53" t="s">
        <v>181</v>
      </c>
      <c r="C86" s="199"/>
      <c r="D86" s="177" t="s">
        <v>174</v>
      </c>
      <c r="E86" s="178">
        <f aca="true" t="shared" si="22" ref="E86:K86">E87</f>
        <v>53696726</v>
      </c>
      <c r="F86" s="178">
        <f t="shared" si="22"/>
        <v>0</v>
      </c>
      <c r="G86" s="178">
        <f t="shared" si="22"/>
        <v>38331798</v>
      </c>
      <c r="H86" s="178">
        <f t="shared" si="22"/>
        <v>4262468</v>
      </c>
      <c r="I86" s="178">
        <f t="shared" si="22"/>
        <v>10798725</v>
      </c>
      <c r="J86" s="178">
        <f t="shared" si="22"/>
        <v>141123</v>
      </c>
      <c r="K86" s="178">
        <f t="shared" si="22"/>
        <v>162612</v>
      </c>
      <c r="L86" s="22">
        <f>SUM(F86:K86)</f>
        <v>53696726</v>
      </c>
    </row>
    <row r="87" spans="2:11" ht="13.5">
      <c r="B87" s="53"/>
      <c r="C87" s="199"/>
      <c r="D87" s="104" t="s">
        <v>175</v>
      </c>
      <c r="E87" s="121">
        <f aca="true" t="shared" si="23" ref="E87:E92">SUM(F87:K87)</f>
        <v>53696726</v>
      </c>
      <c r="F87" s="121">
        <v>0</v>
      </c>
      <c r="G87" s="121">
        <v>38331798</v>
      </c>
      <c r="H87" s="121">
        <v>4262468</v>
      </c>
      <c r="I87" s="121">
        <v>10798725</v>
      </c>
      <c r="J87" s="121">
        <v>141123</v>
      </c>
      <c r="K87" s="121">
        <v>162612</v>
      </c>
    </row>
    <row r="88" spans="2:11" ht="13.5">
      <c r="B88" s="53"/>
      <c r="C88" s="199"/>
      <c r="D88" s="177" t="s">
        <v>187</v>
      </c>
      <c r="E88" s="178">
        <f t="shared" si="23"/>
        <v>0</v>
      </c>
      <c r="F88" s="178">
        <f aca="true" t="shared" si="24" ref="F88:K88">SUM(F89)</f>
        <v>0</v>
      </c>
      <c r="G88" s="178">
        <f t="shared" si="24"/>
        <v>0</v>
      </c>
      <c r="H88" s="178">
        <f t="shared" si="24"/>
        <v>0</v>
      </c>
      <c r="I88" s="178">
        <f t="shared" si="24"/>
        <v>0</v>
      </c>
      <c r="J88" s="178">
        <f t="shared" si="24"/>
        <v>0</v>
      </c>
      <c r="K88" s="178">
        <f t="shared" si="24"/>
        <v>0</v>
      </c>
    </row>
    <row r="89" spans="2:11" ht="13.5">
      <c r="B89" s="53"/>
      <c r="C89" s="199"/>
      <c r="D89" s="104" t="s">
        <v>142</v>
      </c>
      <c r="E89" s="121">
        <f t="shared" si="23"/>
        <v>0</v>
      </c>
      <c r="F89" s="121">
        <v>0</v>
      </c>
      <c r="G89" s="121">
        <v>0</v>
      </c>
      <c r="H89" s="121">
        <v>0</v>
      </c>
      <c r="I89" s="121">
        <v>0</v>
      </c>
      <c r="J89" s="121">
        <v>0</v>
      </c>
      <c r="K89" s="121">
        <v>0</v>
      </c>
    </row>
    <row r="90" spans="2:11" ht="13.5">
      <c r="B90" s="53"/>
      <c r="C90" s="199"/>
      <c r="D90" s="177" t="s">
        <v>150</v>
      </c>
      <c r="E90" s="178">
        <f t="shared" si="23"/>
        <v>15367982</v>
      </c>
      <c r="F90" s="178">
        <f aca="true" t="shared" si="25" ref="F90:K90">SUM(F91:F92)</f>
        <v>0</v>
      </c>
      <c r="G90" s="178">
        <f t="shared" si="25"/>
        <v>11731066</v>
      </c>
      <c r="H90" s="178">
        <f t="shared" si="25"/>
        <v>1303451</v>
      </c>
      <c r="I90" s="178">
        <f t="shared" si="25"/>
        <v>1664665</v>
      </c>
      <c r="J90" s="178">
        <f t="shared" si="25"/>
        <v>334400</v>
      </c>
      <c r="K90" s="178">
        <f t="shared" si="25"/>
        <v>334400</v>
      </c>
    </row>
    <row r="91" spans="2:11" ht="13.5">
      <c r="B91" s="53"/>
      <c r="C91" s="199"/>
      <c r="D91" s="143" t="s">
        <v>188</v>
      </c>
      <c r="E91" s="145">
        <f t="shared" si="23"/>
        <v>0</v>
      </c>
      <c r="F91" s="145">
        <v>0</v>
      </c>
      <c r="G91" s="145">
        <v>0</v>
      </c>
      <c r="H91" s="145">
        <v>0</v>
      </c>
      <c r="I91" s="145">
        <v>0</v>
      </c>
      <c r="J91" s="145">
        <v>0</v>
      </c>
      <c r="K91" s="145">
        <v>0</v>
      </c>
    </row>
    <row r="92" spans="2:11" ht="13.5">
      <c r="B92" s="53"/>
      <c r="C92" s="199"/>
      <c r="D92" s="19" t="s">
        <v>379</v>
      </c>
      <c r="E92" s="20">
        <f t="shared" si="23"/>
        <v>15367982</v>
      </c>
      <c r="F92" s="20">
        <v>0</v>
      </c>
      <c r="G92" s="20">
        <v>11731066</v>
      </c>
      <c r="H92" s="20">
        <v>1303451</v>
      </c>
      <c r="I92" s="20">
        <v>1664665</v>
      </c>
      <c r="J92" s="20">
        <v>334400</v>
      </c>
      <c r="K92" s="20">
        <v>334400</v>
      </c>
    </row>
    <row r="93" spans="2:12" ht="13.5">
      <c r="B93" s="53"/>
      <c r="C93" s="200"/>
      <c r="D93" s="155" t="s">
        <v>409</v>
      </c>
      <c r="E93" s="157">
        <f aca="true" t="shared" si="26" ref="E93:K93">E46+E54+E75+E86+E88+E90</f>
        <v>515366063</v>
      </c>
      <c r="F93" s="157">
        <f t="shared" si="26"/>
        <v>222275</v>
      </c>
      <c r="G93" s="157">
        <f t="shared" si="26"/>
        <v>397935559</v>
      </c>
      <c r="H93" s="157">
        <f t="shared" si="26"/>
        <v>43122428</v>
      </c>
      <c r="I93" s="157">
        <f t="shared" si="26"/>
        <v>61991330</v>
      </c>
      <c r="J93" s="157">
        <f t="shared" si="26"/>
        <v>5853685</v>
      </c>
      <c r="K93" s="157">
        <f t="shared" si="26"/>
        <v>6240786</v>
      </c>
      <c r="L93" s="22">
        <f>SUM(F93:K93)</f>
        <v>515366063</v>
      </c>
    </row>
    <row r="94" spans="2:12" ht="13.5">
      <c r="B94" s="54"/>
      <c r="C94" s="236" t="s">
        <v>410</v>
      </c>
      <c r="D94" s="237"/>
      <c r="E94" s="159">
        <f aca="true" t="shared" si="27" ref="E94:K94">E45-E93</f>
        <v>43596692</v>
      </c>
      <c r="F94" s="159">
        <f t="shared" si="27"/>
        <v>-222275</v>
      </c>
      <c r="G94" s="159">
        <f t="shared" si="27"/>
        <v>39719141</v>
      </c>
      <c r="H94" s="159">
        <f t="shared" si="27"/>
        <v>-1909414</v>
      </c>
      <c r="I94" s="159">
        <f t="shared" si="27"/>
        <v>7335379</v>
      </c>
      <c r="J94" s="159">
        <f t="shared" si="27"/>
        <v>-87657</v>
      </c>
      <c r="K94" s="157">
        <f t="shared" si="27"/>
        <v>-1238482</v>
      </c>
      <c r="L94" s="22">
        <f>SUM(F94:K94)</f>
        <v>43596692</v>
      </c>
    </row>
    <row r="95" spans="2:11" ht="15" customHeight="1">
      <c r="B95" s="198" t="s">
        <v>298</v>
      </c>
      <c r="C95" s="198" t="s">
        <v>296</v>
      </c>
      <c r="D95" s="175" t="s">
        <v>176</v>
      </c>
      <c r="E95" s="176">
        <f aca="true" t="shared" si="28" ref="E95:E106">SUM(F95:K95)</f>
        <v>0</v>
      </c>
      <c r="F95" s="176">
        <f aca="true" t="shared" si="29" ref="F95:K95">SUM(F96)</f>
        <v>0</v>
      </c>
      <c r="G95" s="176">
        <f t="shared" si="29"/>
        <v>0</v>
      </c>
      <c r="H95" s="176">
        <f t="shared" si="29"/>
        <v>0</v>
      </c>
      <c r="I95" s="176">
        <f t="shared" si="29"/>
        <v>0</v>
      </c>
      <c r="J95" s="176">
        <f t="shared" si="29"/>
        <v>0</v>
      </c>
      <c r="K95" s="176">
        <f t="shared" si="29"/>
        <v>0</v>
      </c>
    </row>
    <row r="96" spans="2:11" ht="15" customHeight="1">
      <c r="B96" s="199"/>
      <c r="C96" s="199"/>
      <c r="D96" s="104" t="s">
        <v>193</v>
      </c>
      <c r="E96" s="121">
        <f t="shared" si="28"/>
        <v>0</v>
      </c>
      <c r="F96" s="121">
        <v>0</v>
      </c>
      <c r="G96" s="124">
        <v>0</v>
      </c>
      <c r="H96" s="124">
        <v>0</v>
      </c>
      <c r="I96" s="121">
        <v>0</v>
      </c>
      <c r="J96" s="121">
        <v>0</v>
      </c>
      <c r="K96" s="121">
        <v>0</v>
      </c>
    </row>
    <row r="97" spans="2:11" ht="13.5">
      <c r="B97" s="199"/>
      <c r="C97" s="199"/>
      <c r="D97" s="177" t="s">
        <v>177</v>
      </c>
      <c r="E97" s="178">
        <f t="shared" si="28"/>
        <v>82585</v>
      </c>
      <c r="F97" s="178">
        <f aca="true" t="shared" si="30" ref="F97:K97">SUM(F98)</f>
        <v>82585</v>
      </c>
      <c r="G97" s="178">
        <f t="shared" si="30"/>
        <v>0</v>
      </c>
      <c r="H97" s="178">
        <f t="shared" si="30"/>
        <v>0</v>
      </c>
      <c r="I97" s="178">
        <f t="shared" si="30"/>
        <v>0</v>
      </c>
      <c r="J97" s="178">
        <f t="shared" si="30"/>
        <v>0</v>
      </c>
      <c r="K97" s="178">
        <f t="shared" si="30"/>
        <v>0</v>
      </c>
    </row>
    <row r="98" spans="2:11" ht="15" customHeight="1">
      <c r="B98" s="199"/>
      <c r="C98" s="199"/>
      <c r="D98" s="104" t="s">
        <v>194</v>
      </c>
      <c r="E98" s="121">
        <f t="shared" si="28"/>
        <v>82585</v>
      </c>
      <c r="F98" s="121">
        <v>82585</v>
      </c>
      <c r="G98" s="124">
        <v>0</v>
      </c>
      <c r="H98" s="124">
        <v>0</v>
      </c>
      <c r="I98" s="121">
        <v>0</v>
      </c>
      <c r="J98" s="121">
        <v>0</v>
      </c>
      <c r="K98" s="121">
        <v>0</v>
      </c>
    </row>
    <row r="99" spans="2:11" ht="15" customHeight="1">
      <c r="B99" s="199"/>
      <c r="C99" s="199"/>
      <c r="D99" s="177" t="s">
        <v>43</v>
      </c>
      <c r="E99" s="178">
        <f t="shared" si="28"/>
        <v>1637819</v>
      </c>
      <c r="F99" s="178">
        <f aca="true" t="shared" si="31" ref="F99:K99">SUM(F100)</f>
        <v>0</v>
      </c>
      <c r="G99" s="178">
        <f t="shared" si="31"/>
        <v>0</v>
      </c>
      <c r="H99" s="178">
        <f t="shared" si="31"/>
        <v>0</v>
      </c>
      <c r="I99" s="178">
        <f t="shared" si="31"/>
        <v>0</v>
      </c>
      <c r="J99" s="178">
        <f t="shared" si="31"/>
        <v>0</v>
      </c>
      <c r="K99" s="178">
        <f t="shared" si="31"/>
        <v>1637819</v>
      </c>
    </row>
    <row r="100" spans="2:11" ht="15" customHeight="1">
      <c r="B100" s="199"/>
      <c r="C100" s="199"/>
      <c r="D100" s="104" t="s">
        <v>45</v>
      </c>
      <c r="E100" s="121">
        <f t="shared" si="28"/>
        <v>1637819</v>
      </c>
      <c r="F100" s="121">
        <v>0</v>
      </c>
      <c r="G100" s="124">
        <v>0</v>
      </c>
      <c r="H100" s="124">
        <v>0</v>
      </c>
      <c r="I100" s="121">
        <v>0</v>
      </c>
      <c r="J100" s="121">
        <v>0</v>
      </c>
      <c r="K100" s="121">
        <v>1637819</v>
      </c>
    </row>
    <row r="101" spans="2:11" ht="15" customHeight="1">
      <c r="B101" s="199"/>
      <c r="C101" s="199"/>
      <c r="D101" s="177" t="s">
        <v>47</v>
      </c>
      <c r="E101" s="178">
        <f t="shared" si="28"/>
        <v>25443981</v>
      </c>
      <c r="F101" s="178">
        <f aca="true" t="shared" si="32" ref="F101:K101">SUM(F102)</f>
        <v>5300000</v>
      </c>
      <c r="G101" s="178">
        <f t="shared" si="32"/>
        <v>5207929</v>
      </c>
      <c r="H101" s="178">
        <f t="shared" si="32"/>
        <v>8462468</v>
      </c>
      <c r="I101" s="178">
        <f t="shared" si="32"/>
        <v>5855268</v>
      </c>
      <c r="J101" s="178">
        <f t="shared" si="32"/>
        <v>618316</v>
      </c>
      <c r="K101" s="178">
        <f t="shared" si="32"/>
        <v>0</v>
      </c>
    </row>
    <row r="102" spans="2:11" ht="15" customHeight="1">
      <c r="B102" s="199"/>
      <c r="C102" s="199"/>
      <c r="D102" s="104" t="s">
        <v>49</v>
      </c>
      <c r="E102" s="121">
        <f t="shared" si="28"/>
        <v>25443981</v>
      </c>
      <c r="F102" s="121">
        <v>5300000</v>
      </c>
      <c r="G102" s="124">
        <v>5207929</v>
      </c>
      <c r="H102" s="124">
        <v>8462468</v>
      </c>
      <c r="I102" s="121">
        <v>5855268</v>
      </c>
      <c r="J102" s="121">
        <v>618316</v>
      </c>
      <c r="K102" s="121">
        <v>0</v>
      </c>
    </row>
    <row r="103" spans="2:11" ht="13.5">
      <c r="B103" s="199"/>
      <c r="C103" s="199"/>
      <c r="D103" s="177" t="s">
        <v>178</v>
      </c>
      <c r="E103" s="178">
        <f t="shared" si="28"/>
        <v>0</v>
      </c>
      <c r="F103" s="178">
        <f aca="true" t="shared" si="33" ref="F103:K103">SUM(F104)</f>
        <v>0</v>
      </c>
      <c r="G103" s="178">
        <f t="shared" si="33"/>
        <v>0</v>
      </c>
      <c r="H103" s="178">
        <f t="shared" si="33"/>
        <v>0</v>
      </c>
      <c r="I103" s="178">
        <f t="shared" si="33"/>
        <v>0</v>
      </c>
      <c r="J103" s="178">
        <f t="shared" si="33"/>
        <v>0</v>
      </c>
      <c r="K103" s="178">
        <f t="shared" si="33"/>
        <v>0</v>
      </c>
    </row>
    <row r="104" spans="2:11" ht="13.5">
      <c r="B104" s="199"/>
      <c r="C104" s="199"/>
      <c r="D104" s="104" t="s">
        <v>198</v>
      </c>
      <c r="E104" s="121">
        <f t="shared" si="28"/>
        <v>0</v>
      </c>
      <c r="F104" s="121">
        <v>0</v>
      </c>
      <c r="G104" s="124">
        <v>0</v>
      </c>
      <c r="H104" s="124">
        <v>0</v>
      </c>
      <c r="I104" s="121">
        <v>0</v>
      </c>
      <c r="J104" s="121">
        <v>0</v>
      </c>
      <c r="K104" s="121">
        <v>0</v>
      </c>
    </row>
    <row r="105" spans="2:11" ht="15" customHeight="1">
      <c r="B105" s="199"/>
      <c r="C105" s="199"/>
      <c r="D105" s="177" t="s">
        <v>179</v>
      </c>
      <c r="E105" s="178">
        <f t="shared" si="28"/>
        <v>0</v>
      </c>
      <c r="F105" s="178">
        <f aca="true" t="shared" si="34" ref="F105:K105">SUM(F106)</f>
        <v>0</v>
      </c>
      <c r="G105" s="178">
        <f t="shared" si="34"/>
        <v>0</v>
      </c>
      <c r="H105" s="178">
        <f t="shared" si="34"/>
        <v>0</v>
      </c>
      <c r="I105" s="178">
        <f t="shared" si="34"/>
        <v>0</v>
      </c>
      <c r="J105" s="178">
        <f t="shared" si="34"/>
        <v>0</v>
      </c>
      <c r="K105" s="178">
        <f t="shared" si="34"/>
        <v>0</v>
      </c>
    </row>
    <row r="106" spans="2:11" ht="13.5">
      <c r="B106" s="199"/>
      <c r="C106" s="199"/>
      <c r="D106" s="106" t="s">
        <v>199</v>
      </c>
      <c r="E106" s="122">
        <f t="shared" si="28"/>
        <v>0</v>
      </c>
      <c r="F106" s="122">
        <v>0</v>
      </c>
      <c r="G106" s="127">
        <v>0</v>
      </c>
      <c r="H106" s="127">
        <v>0</v>
      </c>
      <c r="I106" s="122">
        <v>0</v>
      </c>
      <c r="J106" s="122">
        <v>0</v>
      </c>
      <c r="K106" s="122">
        <v>0</v>
      </c>
    </row>
    <row r="107" spans="2:12" ht="15" customHeight="1">
      <c r="B107" s="199"/>
      <c r="C107" s="200"/>
      <c r="D107" s="155" t="s">
        <v>200</v>
      </c>
      <c r="E107" s="160">
        <f aca="true" t="shared" si="35" ref="E107:K107">E95+E97+E99+E101+E103+E105</f>
        <v>27164385</v>
      </c>
      <c r="F107" s="160">
        <f t="shared" si="35"/>
        <v>5382585</v>
      </c>
      <c r="G107" s="160">
        <f t="shared" si="35"/>
        <v>5207929</v>
      </c>
      <c r="H107" s="160">
        <f t="shared" si="35"/>
        <v>8462468</v>
      </c>
      <c r="I107" s="160">
        <f t="shared" si="35"/>
        <v>5855268</v>
      </c>
      <c r="J107" s="160">
        <f t="shared" si="35"/>
        <v>618316</v>
      </c>
      <c r="K107" s="160">
        <f t="shared" si="35"/>
        <v>1637819</v>
      </c>
      <c r="L107" s="22">
        <f>SUM(F107:K107)</f>
        <v>27164385</v>
      </c>
    </row>
    <row r="108" spans="2:11" ht="15" customHeight="1">
      <c r="B108" s="199"/>
      <c r="C108" s="198" t="s">
        <v>297</v>
      </c>
      <c r="D108" s="175" t="s">
        <v>87</v>
      </c>
      <c r="E108" s="176">
        <f>SUM(F108:K108)</f>
        <v>6699210</v>
      </c>
      <c r="F108" s="176">
        <f aca="true" t="shared" si="36" ref="F108:K108">SUM(F109)</f>
        <v>0</v>
      </c>
      <c r="G108" s="176">
        <f t="shared" si="36"/>
        <v>5503953</v>
      </c>
      <c r="H108" s="176">
        <f t="shared" si="36"/>
        <v>611551</v>
      </c>
      <c r="I108" s="176">
        <f t="shared" si="36"/>
        <v>583706</v>
      </c>
      <c r="J108" s="176">
        <f t="shared" si="36"/>
        <v>0</v>
      </c>
      <c r="K108" s="176">
        <f t="shared" si="36"/>
        <v>0</v>
      </c>
    </row>
    <row r="109" spans="2:11" ht="15" customHeight="1">
      <c r="B109" s="199"/>
      <c r="C109" s="199"/>
      <c r="D109" s="104" t="s">
        <v>88</v>
      </c>
      <c r="E109" s="121">
        <f>SUM(F109:K109)</f>
        <v>6699210</v>
      </c>
      <c r="F109" s="121">
        <v>0</v>
      </c>
      <c r="G109" s="124">
        <v>5503953</v>
      </c>
      <c r="H109" s="124">
        <v>611551</v>
      </c>
      <c r="I109" s="121">
        <v>583706</v>
      </c>
      <c r="J109" s="121">
        <v>0</v>
      </c>
      <c r="K109" s="121">
        <v>0</v>
      </c>
    </row>
    <row r="110" spans="2:11" ht="13.5">
      <c r="B110" s="199"/>
      <c r="C110" s="199"/>
      <c r="D110" s="177" t="s">
        <v>313</v>
      </c>
      <c r="E110" s="178">
        <f>SUM(F110:K110)</f>
        <v>1637819</v>
      </c>
      <c r="F110" s="178">
        <f aca="true" t="shared" si="37" ref="F110:K112">F111</f>
        <v>0</v>
      </c>
      <c r="G110" s="178">
        <f t="shared" si="37"/>
        <v>1637819</v>
      </c>
      <c r="H110" s="178">
        <f t="shared" si="37"/>
        <v>0</v>
      </c>
      <c r="I110" s="178">
        <f t="shared" si="37"/>
        <v>0</v>
      </c>
      <c r="J110" s="178">
        <f t="shared" si="37"/>
        <v>0</v>
      </c>
      <c r="K110" s="178">
        <f t="shared" si="37"/>
        <v>0</v>
      </c>
    </row>
    <row r="111" spans="2:11" ht="15" customHeight="1">
      <c r="B111" s="199"/>
      <c r="C111" s="199"/>
      <c r="D111" s="104" t="s">
        <v>385</v>
      </c>
      <c r="E111" s="121">
        <f>SUM(F111:K111)</f>
        <v>1637819</v>
      </c>
      <c r="F111" s="121">
        <v>0</v>
      </c>
      <c r="G111" s="124">
        <v>1637819</v>
      </c>
      <c r="H111" s="124">
        <v>0</v>
      </c>
      <c r="I111" s="121">
        <v>0</v>
      </c>
      <c r="J111" s="121">
        <v>0</v>
      </c>
      <c r="K111" s="121">
        <v>0</v>
      </c>
    </row>
    <row r="112" spans="2:11" ht="15" customHeight="1">
      <c r="B112" s="199"/>
      <c r="C112" s="199"/>
      <c r="D112" s="177" t="s">
        <v>89</v>
      </c>
      <c r="E112" s="178">
        <f aca="true" t="shared" si="38" ref="E112:E119">SUM(F112:K112)</f>
        <v>25443981</v>
      </c>
      <c r="F112" s="178">
        <f t="shared" si="37"/>
        <v>0</v>
      </c>
      <c r="G112" s="178">
        <f t="shared" si="37"/>
        <v>20236052</v>
      </c>
      <c r="H112" s="178">
        <f t="shared" si="37"/>
        <v>1473896</v>
      </c>
      <c r="I112" s="178">
        <f t="shared" si="37"/>
        <v>3734033</v>
      </c>
      <c r="J112" s="178">
        <f t="shared" si="37"/>
        <v>0</v>
      </c>
      <c r="K112" s="178">
        <f t="shared" si="37"/>
        <v>0</v>
      </c>
    </row>
    <row r="113" spans="2:11" ht="13.5">
      <c r="B113" s="199"/>
      <c r="C113" s="199"/>
      <c r="D113" s="104" t="s">
        <v>90</v>
      </c>
      <c r="E113" s="121">
        <f t="shared" si="38"/>
        <v>25443981</v>
      </c>
      <c r="F113" s="121">
        <v>0</v>
      </c>
      <c r="G113" s="124">
        <v>20236052</v>
      </c>
      <c r="H113" s="124">
        <v>1473896</v>
      </c>
      <c r="I113" s="121">
        <v>3734033</v>
      </c>
      <c r="J113" s="121">
        <v>0</v>
      </c>
      <c r="K113" s="121">
        <v>0</v>
      </c>
    </row>
    <row r="114" spans="2:11" ht="15" customHeight="1">
      <c r="B114" s="199"/>
      <c r="C114" s="199"/>
      <c r="D114" s="177" t="s">
        <v>180</v>
      </c>
      <c r="E114" s="178">
        <f t="shared" si="38"/>
        <v>0</v>
      </c>
      <c r="F114" s="178">
        <f aca="true" t="shared" si="39" ref="F114:K114">F115</f>
        <v>0</v>
      </c>
      <c r="G114" s="178">
        <f t="shared" si="39"/>
        <v>0</v>
      </c>
      <c r="H114" s="178">
        <f t="shared" si="39"/>
        <v>0</v>
      </c>
      <c r="I114" s="178">
        <f t="shared" si="39"/>
        <v>0</v>
      </c>
      <c r="J114" s="178">
        <f t="shared" si="39"/>
        <v>0</v>
      </c>
      <c r="K114" s="178">
        <f t="shared" si="39"/>
        <v>0</v>
      </c>
    </row>
    <row r="115" spans="2:11" ht="13.5">
      <c r="B115" s="199"/>
      <c r="C115" s="199"/>
      <c r="D115" s="104" t="s">
        <v>201</v>
      </c>
      <c r="E115" s="121">
        <f t="shared" si="38"/>
        <v>0</v>
      </c>
      <c r="F115" s="121">
        <v>0</v>
      </c>
      <c r="G115" s="124">
        <v>0</v>
      </c>
      <c r="H115" s="124">
        <v>0</v>
      </c>
      <c r="I115" s="121">
        <v>0</v>
      </c>
      <c r="J115" s="121">
        <v>0</v>
      </c>
      <c r="K115" s="121">
        <v>0</v>
      </c>
    </row>
    <row r="116" spans="2:11" ht="15" customHeight="1">
      <c r="B116" s="199"/>
      <c r="C116" s="199"/>
      <c r="D116" s="177" t="s">
        <v>182</v>
      </c>
      <c r="E116" s="178">
        <f t="shared" si="38"/>
        <v>0</v>
      </c>
      <c r="F116" s="178">
        <f aca="true" t="shared" si="40" ref="F116:K116">F117</f>
        <v>0</v>
      </c>
      <c r="G116" s="178">
        <f t="shared" si="40"/>
        <v>0</v>
      </c>
      <c r="H116" s="178">
        <f t="shared" si="40"/>
        <v>0</v>
      </c>
      <c r="I116" s="178">
        <f t="shared" si="40"/>
        <v>0</v>
      </c>
      <c r="J116" s="178">
        <f t="shared" si="40"/>
        <v>0</v>
      </c>
      <c r="K116" s="178">
        <f t="shared" si="40"/>
        <v>0</v>
      </c>
    </row>
    <row r="117" spans="2:11" ht="15" customHeight="1">
      <c r="B117" s="199"/>
      <c r="C117" s="199"/>
      <c r="D117" s="104" t="s">
        <v>202</v>
      </c>
      <c r="E117" s="121">
        <f t="shared" si="38"/>
        <v>0</v>
      </c>
      <c r="F117" s="121">
        <v>0</v>
      </c>
      <c r="G117" s="124">
        <v>0</v>
      </c>
      <c r="H117" s="124">
        <v>0</v>
      </c>
      <c r="I117" s="121">
        <v>0</v>
      </c>
      <c r="J117" s="121">
        <v>0</v>
      </c>
      <c r="K117" s="121">
        <v>0</v>
      </c>
    </row>
    <row r="118" spans="2:11" ht="13.5">
      <c r="B118" s="199"/>
      <c r="C118" s="199"/>
      <c r="D118" s="177" t="s">
        <v>183</v>
      </c>
      <c r="E118" s="178">
        <f t="shared" si="38"/>
        <v>0</v>
      </c>
      <c r="F118" s="178">
        <f aca="true" t="shared" si="41" ref="F118:K118">F119</f>
        <v>0</v>
      </c>
      <c r="G118" s="178">
        <f t="shared" si="41"/>
        <v>0</v>
      </c>
      <c r="H118" s="178">
        <f t="shared" si="41"/>
        <v>0</v>
      </c>
      <c r="I118" s="178">
        <f t="shared" si="41"/>
        <v>0</v>
      </c>
      <c r="J118" s="178">
        <f t="shared" si="41"/>
        <v>0</v>
      </c>
      <c r="K118" s="178">
        <f t="shared" si="41"/>
        <v>0</v>
      </c>
    </row>
    <row r="119" spans="2:11" ht="13.5">
      <c r="B119" s="199"/>
      <c r="C119" s="199"/>
      <c r="D119" s="106" t="s">
        <v>203</v>
      </c>
      <c r="E119" s="122">
        <f t="shared" si="38"/>
        <v>0</v>
      </c>
      <c r="F119" s="122">
        <v>0</v>
      </c>
      <c r="G119" s="127">
        <v>0</v>
      </c>
      <c r="H119" s="127">
        <v>0</v>
      </c>
      <c r="I119" s="122">
        <v>0</v>
      </c>
      <c r="J119" s="122">
        <v>0</v>
      </c>
      <c r="K119" s="122">
        <v>0</v>
      </c>
    </row>
    <row r="120" spans="2:12" ht="15" customHeight="1">
      <c r="B120" s="199"/>
      <c r="C120" s="200"/>
      <c r="D120" s="155" t="s">
        <v>413</v>
      </c>
      <c r="E120" s="157">
        <f aca="true" t="shared" si="42" ref="E120:K120">E108+E110+E112+E114+E116+E118</f>
        <v>33781010</v>
      </c>
      <c r="F120" s="157">
        <f t="shared" si="42"/>
        <v>0</v>
      </c>
      <c r="G120" s="157">
        <f t="shared" si="42"/>
        <v>27377824</v>
      </c>
      <c r="H120" s="157">
        <f t="shared" si="42"/>
        <v>2085447</v>
      </c>
      <c r="I120" s="157">
        <f t="shared" si="42"/>
        <v>4317739</v>
      </c>
      <c r="J120" s="157">
        <f t="shared" si="42"/>
        <v>0</v>
      </c>
      <c r="K120" s="157">
        <f t="shared" si="42"/>
        <v>0</v>
      </c>
      <c r="L120" s="22">
        <f>SUM(F120:K120)</f>
        <v>33781010</v>
      </c>
    </row>
    <row r="121" spans="2:12" ht="15" customHeight="1">
      <c r="B121" s="200"/>
      <c r="C121" s="236" t="s">
        <v>412</v>
      </c>
      <c r="D121" s="237"/>
      <c r="E121" s="160">
        <f aca="true" t="shared" si="43" ref="E121:K121">E107-E120</f>
        <v>-6616625</v>
      </c>
      <c r="F121" s="160">
        <f t="shared" si="43"/>
        <v>5382585</v>
      </c>
      <c r="G121" s="160">
        <f t="shared" si="43"/>
        <v>-22169895</v>
      </c>
      <c r="H121" s="160">
        <f t="shared" si="43"/>
        <v>6377021</v>
      </c>
      <c r="I121" s="160">
        <f t="shared" si="43"/>
        <v>1537529</v>
      </c>
      <c r="J121" s="160">
        <f t="shared" si="43"/>
        <v>618316</v>
      </c>
      <c r="K121" s="160">
        <f t="shared" si="43"/>
        <v>1637819</v>
      </c>
      <c r="L121" s="22">
        <f>SUM(F121:K121)</f>
        <v>-6616625</v>
      </c>
    </row>
    <row r="122" spans="2:12" ht="13.5">
      <c r="B122" s="239" t="s">
        <v>417</v>
      </c>
      <c r="C122" s="240"/>
      <c r="D122" s="241"/>
      <c r="E122" s="160">
        <f aca="true" t="shared" si="44" ref="E122:K122">E94+E121</f>
        <v>36980067</v>
      </c>
      <c r="F122" s="160">
        <f t="shared" si="44"/>
        <v>5160310</v>
      </c>
      <c r="G122" s="160">
        <f t="shared" si="44"/>
        <v>17549246</v>
      </c>
      <c r="H122" s="160">
        <f t="shared" si="44"/>
        <v>4467607</v>
      </c>
      <c r="I122" s="160">
        <f t="shared" si="44"/>
        <v>8872908</v>
      </c>
      <c r="J122" s="160">
        <f t="shared" si="44"/>
        <v>530659</v>
      </c>
      <c r="K122" s="160">
        <f t="shared" si="44"/>
        <v>399337</v>
      </c>
      <c r="L122" s="22">
        <f>SUM(F122:K122)</f>
        <v>36980067</v>
      </c>
    </row>
    <row r="123" spans="2:11" ht="13.5">
      <c r="B123" s="198" t="s">
        <v>301</v>
      </c>
      <c r="C123" s="198" t="s">
        <v>296</v>
      </c>
      <c r="D123" s="175" t="s">
        <v>94</v>
      </c>
      <c r="E123" s="176">
        <f aca="true" t="shared" si="45" ref="E123:E132">SUM(F123:K123)</f>
        <v>0</v>
      </c>
      <c r="F123" s="176">
        <f aca="true" t="shared" si="46" ref="F123:K123">SUM(F124:F125)</f>
        <v>0</v>
      </c>
      <c r="G123" s="176">
        <f t="shared" si="46"/>
        <v>0</v>
      </c>
      <c r="H123" s="176">
        <f t="shared" si="46"/>
        <v>0</v>
      </c>
      <c r="I123" s="176">
        <f t="shared" si="46"/>
        <v>0</v>
      </c>
      <c r="J123" s="176">
        <f t="shared" si="46"/>
        <v>0</v>
      </c>
      <c r="K123" s="176">
        <f t="shared" si="46"/>
        <v>0</v>
      </c>
    </row>
    <row r="124" spans="2:11" ht="13.5">
      <c r="B124" s="199"/>
      <c r="C124" s="199"/>
      <c r="D124" s="143" t="s">
        <v>104</v>
      </c>
      <c r="E124" s="145">
        <f t="shared" si="45"/>
        <v>0</v>
      </c>
      <c r="F124" s="145">
        <v>0</v>
      </c>
      <c r="G124" s="145">
        <v>0</v>
      </c>
      <c r="H124" s="145">
        <v>0</v>
      </c>
      <c r="I124" s="145">
        <v>0</v>
      </c>
      <c r="J124" s="145">
        <v>0</v>
      </c>
      <c r="K124" s="145">
        <v>0</v>
      </c>
    </row>
    <row r="125" spans="2:11" ht="13.5">
      <c r="B125" s="199"/>
      <c r="C125" s="199"/>
      <c r="D125" s="170" t="s">
        <v>206</v>
      </c>
      <c r="E125" s="146">
        <f t="shared" si="45"/>
        <v>0</v>
      </c>
      <c r="F125" s="146">
        <v>0</v>
      </c>
      <c r="G125" s="146">
        <v>0</v>
      </c>
      <c r="H125" s="146">
        <v>0</v>
      </c>
      <c r="I125" s="146">
        <v>0</v>
      </c>
      <c r="J125" s="146">
        <v>0</v>
      </c>
      <c r="K125" s="146">
        <v>0</v>
      </c>
    </row>
    <row r="126" spans="2:11" ht="13.5">
      <c r="B126" s="199"/>
      <c r="C126" s="199"/>
      <c r="D126" s="177" t="s">
        <v>100</v>
      </c>
      <c r="E126" s="178">
        <f t="shared" si="45"/>
        <v>0</v>
      </c>
      <c r="F126" s="178">
        <f aca="true" t="shared" si="47" ref="F126:K126">SUM(F127)</f>
        <v>0</v>
      </c>
      <c r="G126" s="178">
        <f t="shared" si="47"/>
        <v>0</v>
      </c>
      <c r="H126" s="178">
        <f t="shared" si="47"/>
        <v>0</v>
      </c>
      <c r="I126" s="178">
        <f t="shared" si="47"/>
        <v>0</v>
      </c>
      <c r="J126" s="178">
        <f t="shared" si="47"/>
        <v>0</v>
      </c>
      <c r="K126" s="178">
        <f t="shared" si="47"/>
        <v>0</v>
      </c>
    </row>
    <row r="127" spans="2:11" ht="13.5">
      <c r="B127" s="199"/>
      <c r="C127" s="199"/>
      <c r="D127" s="143" t="s">
        <v>101</v>
      </c>
      <c r="E127" s="145">
        <f t="shared" si="45"/>
        <v>0</v>
      </c>
      <c r="F127" s="145">
        <v>0</v>
      </c>
      <c r="G127" s="145">
        <v>0</v>
      </c>
      <c r="H127" s="145">
        <v>0</v>
      </c>
      <c r="I127" s="145">
        <v>0</v>
      </c>
      <c r="J127" s="145">
        <v>0</v>
      </c>
      <c r="K127" s="145">
        <v>0</v>
      </c>
    </row>
    <row r="128" spans="2:11" ht="15" customHeight="1">
      <c r="B128" s="199"/>
      <c r="C128" s="199"/>
      <c r="D128" s="170" t="s">
        <v>207</v>
      </c>
      <c r="E128" s="146">
        <f t="shared" si="45"/>
        <v>0</v>
      </c>
      <c r="F128" s="146">
        <v>0</v>
      </c>
      <c r="G128" s="146">
        <v>0</v>
      </c>
      <c r="H128" s="146">
        <v>0</v>
      </c>
      <c r="I128" s="146">
        <v>0</v>
      </c>
      <c r="J128" s="146">
        <v>0</v>
      </c>
      <c r="K128" s="146">
        <v>0</v>
      </c>
    </row>
    <row r="129" spans="2:11" ht="15" customHeight="1">
      <c r="B129" s="199"/>
      <c r="C129" s="199"/>
      <c r="D129" s="177" t="s">
        <v>208</v>
      </c>
      <c r="E129" s="178">
        <f t="shared" si="45"/>
        <v>0</v>
      </c>
      <c r="F129" s="178">
        <f aca="true" t="shared" si="48" ref="F129:K129">SUM(F130:F131)</f>
        <v>0</v>
      </c>
      <c r="G129" s="178">
        <f t="shared" si="48"/>
        <v>0</v>
      </c>
      <c r="H129" s="178">
        <f t="shared" si="48"/>
        <v>0</v>
      </c>
      <c r="I129" s="178">
        <f t="shared" si="48"/>
        <v>0</v>
      </c>
      <c r="J129" s="178">
        <f t="shared" si="48"/>
        <v>0</v>
      </c>
      <c r="K129" s="178">
        <f t="shared" si="48"/>
        <v>0</v>
      </c>
    </row>
    <row r="130" spans="2:11" ht="13.5">
      <c r="B130" s="199"/>
      <c r="C130" s="199"/>
      <c r="D130" s="143" t="s">
        <v>209</v>
      </c>
      <c r="E130" s="145">
        <f t="shared" si="45"/>
        <v>0</v>
      </c>
      <c r="F130" s="145">
        <v>0</v>
      </c>
      <c r="G130" s="145">
        <v>0</v>
      </c>
      <c r="H130" s="145">
        <v>0</v>
      </c>
      <c r="I130" s="145">
        <v>0</v>
      </c>
      <c r="J130" s="145">
        <v>0</v>
      </c>
      <c r="K130" s="145">
        <v>0</v>
      </c>
    </row>
    <row r="131" spans="2:11" ht="15" customHeight="1">
      <c r="B131" s="199"/>
      <c r="C131" s="199"/>
      <c r="D131" s="170" t="s">
        <v>210</v>
      </c>
      <c r="E131" s="146">
        <f t="shared" si="45"/>
        <v>0</v>
      </c>
      <c r="F131" s="146">
        <v>0</v>
      </c>
      <c r="G131" s="146">
        <v>0</v>
      </c>
      <c r="H131" s="146">
        <v>0</v>
      </c>
      <c r="I131" s="146">
        <v>0</v>
      </c>
      <c r="J131" s="146">
        <v>0</v>
      </c>
      <c r="K131" s="146">
        <v>0</v>
      </c>
    </row>
    <row r="132" spans="2:11" ht="13.5">
      <c r="B132" s="199"/>
      <c r="C132" s="199"/>
      <c r="D132" s="179" t="s">
        <v>172</v>
      </c>
      <c r="E132" s="180">
        <f t="shared" si="45"/>
        <v>0</v>
      </c>
      <c r="F132" s="180">
        <v>0</v>
      </c>
      <c r="G132" s="180">
        <v>0</v>
      </c>
      <c r="H132" s="180">
        <v>0</v>
      </c>
      <c r="I132" s="180">
        <v>0</v>
      </c>
      <c r="J132" s="180">
        <v>0</v>
      </c>
      <c r="K132" s="180">
        <v>0</v>
      </c>
    </row>
    <row r="133" spans="2:12" ht="15" customHeight="1">
      <c r="B133" s="199"/>
      <c r="C133" s="200"/>
      <c r="D133" s="158" t="s">
        <v>416</v>
      </c>
      <c r="E133" s="157">
        <f aca="true" t="shared" si="49" ref="E133:K133">E123+E126+E129+E132</f>
        <v>0</v>
      </c>
      <c r="F133" s="157">
        <f t="shared" si="49"/>
        <v>0</v>
      </c>
      <c r="G133" s="157">
        <f t="shared" si="49"/>
        <v>0</v>
      </c>
      <c r="H133" s="157">
        <f t="shared" si="49"/>
        <v>0</v>
      </c>
      <c r="I133" s="157">
        <f t="shared" si="49"/>
        <v>0</v>
      </c>
      <c r="J133" s="157">
        <f t="shared" si="49"/>
        <v>0</v>
      </c>
      <c r="K133" s="157">
        <f t="shared" si="49"/>
        <v>0</v>
      </c>
      <c r="L133" s="22">
        <f>SUM(F133:K133)</f>
        <v>0</v>
      </c>
    </row>
    <row r="134" spans="2:11" ht="15" customHeight="1">
      <c r="B134" s="199"/>
      <c r="C134" s="198" t="s">
        <v>297</v>
      </c>
      <c r="D134" s="175" t="s">
        <v>184</v>
      </c>
      <c r="E134" s="190">
        <f>SUM(F134:K134)</f>
        <v>0</v>
      </c>
      <c r="F134" s="176">
        <f aca="true" t="shared" si="50" ref="F134:K134">SUM(F135:F137)</f>
        <v>0</v>
      </c>
      <c r="G134" s="176">
        <f t="shared" si="50"/>
        <v>0</v>
      </c>
      <c r="H134" s="176">
        <f t="shared" si="50"/>
        <v>0</v>
      </c>
      <c r="I134" s="176">
        <f t="shared" si="50"/>
        <v>0</v>
      </c>
      <c r="J134" s="176">
        <f t="shared" si="50"/>
        <v>0</v>
      </c>
      <c r="K134" s="176">
        <f t="shared" si="50"/>
        <v>0</v>
      </c>
    </row>
    <row r="135" spans="2:11" ht="15" customHeight="1">
      <c r="B135" s="199"/>
      <c r="C135" s="199"/>
      <c r="D135" s="143" t="s">
        <v>212</v>
      </c>
      <c r="E135" s="185">
        <f>SUM(F135:K135)</f>
        <v>0</v>
      </c>
      <c r="F135" s="171">
        <v>0</v>
      </c>
      <c r="G135" s="173">
        <v>0</v>
      </c>
      <c r="H135" s="173">
        <v>0</v>
      </c>
      <c r="I135" s="145">
        <v>0</v>
      </c>
      <c r="J135" s="145">
        <v>0</v>
      </c>
      <c r="K135" s="145">
        <v>0</v>
      </c>
    </row>
    <row r="136" spans="2:11" ht="13.5">
      <c r="B136" s="199"/>
      <c r="C136" s="199"/>
      <c r="D136" s="12" t="s">
        <v>213</v>
      </c>
      <c r="E136" s="33">
        <f>SUM(F136:K136)</f>
        <v>0</v>
      </c>
      <c r="F136" s="13">
        <v>0</v>
      </c>
      <c r="G136" s="34">
        <v>0</v>
      </c>
      <c r="H136" s="34">
        <v>0</v>
      </c>
      <c r="I136" s="13">
        <v>0</v>
      </c>
      <c r="J136" s="13">
        <v>0</v>
      </c>
      <c r="K136" s="13">
        <v>0</v>
      </c>
    </row>
    <row r="137" spans="2:11" ht="13.5">
      <c r="B137" s="199"/>
      <c r="C137" s="199"/>
      <c r="D137" s="170" t="s">
        <v>214</v>
      </c>
      <c r="E137" s="186">
        <f>SUM(F137:K137)</f>
        <v>0</v>
      </c>
      <c r="F137" s="146">
        <v>0</v>
      </c>
      <c r="G137" s="174">
        <v>0</v>
      </c>
      <c r="H137" s="174">
        <v>0</v>
      </c>
      <c r="I137" s="146">
        <v>0</v>
      </c>
      <c r="J137" s="146">
        <v>0</v>
      </c>
      <c r="K137" s="146">
        <v>0</v>
      </c>
    </row>
    <row r="138" spans="2:11" ht="15" customHeight="1">
      <c r="B138" s="199"/>
      <c r="C138" s="199"/>
      <c r="D138" s="177" t="s">
        <v>185</v>
      </c>
      <c r="E138" s="189">
        <f>SUM(F138:I138)</f>
        <v>0</v>
      </c>
      <c r="F138" s="178">
        <f aca="true" t="shared" si="51" ref="F138:K138">SUM(F139)</f>
        <v>0</v>
      </c>
      <c r="G138" s="178">
        <f t="shared" si="51"/>
        <v>0</v>
      </c>
      <c r="H138" s="178">
        <f t="shared" si="51"/>
        <v>0</v>
      </c>
      <c r="I138" s="178">
        <f t="shared" si="51"/>
        <v>0</v>
      </c>
      <c r="J138" s="178">
        <f t="shared" si="51"/>
        <v>0</v>
      </c>
      <c r="K138" s="178">
        <f t="shared" si="51"/>
        <v>0</v>
      </c>
    </row>
    <row r="139" spans="2:11" ht="13.5">
      <c r="B139" s="199"/>
      <c r="C139" s="199"/>
      <c r="D139" s="143" t="s">
        <v>215</v>
      </c>
      <c r="E139" s="185">
        <f>SUM(F139:K139)</f>
        <v>0</v>
      </c>
      <c r="F139" s="145">
        <v>0</v>
      </c>
      <c r="G139" s="173">
        <v>0</v>
      </c>
      <c r="H139" s="173">
        <v>0</v>
      </c>
      <c r="I139" s="145">
        <v>0</v>
      </c>
      <c r="J139" s="145">
        <v>0</v>
      </c>
      <c r="K139" s="145">
        <v>0</v>
      </c>
    </row>
    <row r="140" spans="2:11" ht="15" customHeight="1">
      <c r="B140" s="199"/>
      <c r="C140" s="199"/>
      <c r="D140" s="12" t="s">
        <v>216</v>
      </c>
      <c r="E140" s="33">
        <f>SUM(F140:K140)</f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</row>
    <row r="141" spans="2:11" ht="13.5">
      <c r="B141" s="199"/>
      <c r="C141" s="199"/>
      <c r="D141" s="187" t="s">
        <v>186</v>
      </c>
      <c r="E141" s="188">
        <f>SUM(F141:K141)</f>
        <v>0</v>
      </c>
      <c r="F141" s="188">
        <v>0</v>
      </c>
      <c r="G141" s="188">
        <v>0</v>
      </c>
      <c r="H141" s="188">
        <v>0</v>
      </c>
      <c r="I141" s="188">
        <v>0</v>
      </c>
      <c r="J141" s="188">
        <v>0</v>
      </c>
      <c r="K141" s="61">
        <v>0</v>
      </c>
    </row>
    <row r="142" spans="2:12" ht="13.5">
      <c r="B142" s="199"/>
      <c r="C142" s="200"/>
      <c r="D142" s="166" t="s">
        <v>418</v>
      </c>
      <c r="E142" s="163">
        <f aca="true" t="shared" si="52" ref="E142:K142">E134+E138+E141</f>
        <v>0</v>
      </c>
      <c r="F142" s="163">
        <f t="shared" si="52"/>
        <v>0</v>
      </c>
      <c r="G142" s="163">
        <f t="shared" si="52"/>
        <v>0</v>
      </c>
      <c r="H142" s="163">
        <f t="shared" si="52"/>
        <v>0</v>
      </c>
      <c r="I142" s="163">
        <f t="shared" si="52"/>
        <v>0</v>
      </c>
      <c r="J142" s="163">
        <f t="shared" si="52"/>
        <v>0</v>
      </c>
      <c r="K142" s="160">
        <f t="shared" si="52"/>
        <v>0</v>
      </c>
      <c r="L142" s="22">
        <f>SUM(F142:K142)</f>
        <v>0</v>
      </c>
    </row>
    <row r="143" spans="2:12" ht="13.5">
      <c r="B143" s="200"/>
      <c r="C143" s="236" t="s">
        <v>419</v>
      </c>
      <c r="D143" s="237"/>
      <c r="E143" s="160">
        <f aca="true" t="shared" si="53" ref="E143:K143">E133-E142</f>
        <v>0</v>
      </c>
      <c r="F143" s="160">
        <f t="shared" si="53"/>
        <v>0</v>
      </c>
      <c r="G143" s="160">
        <f t="shared" si="53"/>
        <v>0</v>
      </c>
      <c r="H143" s="160">
        <f t="shared" si="53"/>
        <v>0</v>
      </c>
      <c r="I143" s="160">
        <f t="shared" si="53"/>
        <v>0</v>
      </c>
      <c r="J143" s="160">
        <f t="shared" si="53"/>
        <v>0</v>
      </c>
      <c r="K143" s="160">
        <f t="shared" si="53"/>
        <v>0</v>
      </c>
      <c r="L143" s="22">
        <f>SUM(F143:K143)</f>
        <v>0</v>
      </c>
    </row>
    <row r="144" spans="2:12" ht="13.5">
      <c r="B144" s="236" t="s">
        <v>420</v>
      </c>
      <c r="C144" s="238"/>
      <c r="D144" s="237"/>
      <c r="E144" s="191">
        <f aca="true" t="shared" si="54" ref="E144:K144">E122+E143</f>
        <v>36980067</v>
      </c>
      <c r="F144" s="191">
        <f t="shared" si="54"/>
        <v>5160310</v>
      </c>
      <c r="G144" s="191">
        <f t="shared" si="54"/>
        <v>17549246</v>
      </c>
      <c r="H144" s="191">
        <f t="shared" si="54"/>
        <v>4467607</v>
      </c>
      <c r="I144" s="191">
        <f t="shared" si="54"/>
        <v>8872908</v>
      </c>
      <c r="J144" s="191">
        <f t="shared" si="54"/>
        <v>530659</v>
      </c>
      <c r="K144" s="191">
        <f t="shared" si="54"/>
        <v>399337</v>
      </c>
      <c r="L144" s="22">
        <f>SUM(F144:K144)</f>
        <v>36980067</v>
      </c>
    </row>
    <row r="145" spans="1:12" ht="13.5">
      <c r="A145" s="3"/>
      <c r="B145" s="183"/>
      <c r="C145" s="182"/>
      <c r="D145" s="182"/>
      <c r="E145" s="184"/>
      <c r="F145" s="184"/>
      <c r="G145" s="184"/>
      <c r="H145" s="184"/>
      <c r="I145" s="184"/>
      <c r="J145" s="184"/>
      <c r="K145" s="184"/>
      <c r="L145" s="22"/>
    </row>
    <row r="146" spans="2:12" ht="15">
      <c r="B146" s="55" t="s">
        <v>341</v>
      </c>
      <c r="C146" s="213" t="s">
        <v>220</v>
      </c>
      <c r="D146" s="214"/>
      <c r="E146" s="38">
        <f>SUM(F146:K146)</f>
        <v>295156595</v>
      </c>
      <c r="F146" s="30">
        <v>-42875674</v>
      </c>
      <c r="G146" s="41">
        <v>353412780</v>
      </c>
      <c r="H146" s="38">
        <v>-32323689</v>
      </c>
      <c r="I146" s="30">
        <v>9194465</v>
      </c>
      <c r="J146" s="30">
        <v>3513579</v>
      </c>
      <c r="K146" s="30">
        <v>4235134</v>
      </c>
      <c r="L146" s="22">
        <f>SUM(F146:K146)</f>
        <v>295156595</v>
      </c>
    </row>
    <row r="147" spans="2:12" ht="29.25" customHeight="1">
      <c r="B147" s="142" t="s">
        <v>191</v>
      </c>
      <c r="C147" s="230" t="s">
        <v>415</v>
      </c>
      <c r="D147" s="231"/>
      <c r="E147" s="181">
        <f aca="true" t="shared" si="55" ref="E147:K147">E144+E146</f>
        <v>332136662</v>
      </c>
      <c r="F147" s="181">
        <f t="shared" si="55"/>
        <v>-37715364</v>
      </c>
      <c r="G147" s="181">
        <f t="shared" si="55"/>
        <v>370962026</v>
      </c>
      <c r="H147" s="181">
        <f t="shared" si="55"/>
        <v>-27856082</v>
      </c>
      <c r="I147" s="181">
        <f t="shared" si="55"/>
        <v>18067373</v>
      </c>
      <c r="J147" s="181">
        <f t="shared" si="55"/>
        <v>4044238</v>
      </c>
      <c r="K147" s="71">
        <f t="shared" si="55"/>
        <v>4634471</v>
      </c>
      <c r="L147" s="72">
        <f>SUM(F147:K147)</f>
        <v>332136662</v>
      </c>
    </row>
    <row r="148" spans="2:11" ht="15">
      <c r="B148" s="53" t="s">
        <v>192</v>
      </c>
      <c r="C148" s="225" t="s">
        <v>221</v>
      </c>
      <c r="D148" s="226"/>
      <c r="E148" s="132">
        <f aca="true" t="shared" si="56" ref="E148:E155">SUM(F148:K148)</f>
        <v>0</v>
      </c>
      <c r="F148" s="132">
        <f aca="true" t="shared" si="57" ref="F148:K148">F149</f>
        <v>0</v>
      </c>
      <c r="G148" s="132">
        <f t="shared" si="57"/>
        <v>0</v>
      </c>
      <c r="H148" s="132">
        <f t="shared" si="57"/>
        <v>0</v>
      </c>
      <c r="I148" s="132">
        <f t="shared" si="57"/>
        <v>0</v>
      </c>
      <c r="J148" s="132">
        <f t="shared" si="57"/>
        <v>0</v>
      </c>
      <c r="K148" s="120">
        <f t="shared" si="57"/>
        <v>0</v>
      </c>
    </row>
    <row r="149" spans="2:11" ht="15">
      <c r="B149" s="53" t="s">
        <v>41</v>
      </c>
      <c r="C149" s="220" t="s">
        <v>222</v>
      </c>
      <c r="D149" s="221"/>
      <c r="E149" s="123">
        <f t="shared" si="56"/>
        <v>0</v>
      </c>
      <c r="F149" s="123">
        <v>0</v>
      </c>
      <c r="G149" s="123">
        <v>0</v>
      </c>
      <c r="H149" s="123">
        <v>0</v>
      </c>
      <c r="I149" s="121">
        <v>0</v>
      </c>
      <c r="J149" s="121">
        <v>0</v>
      </c>
      <c r="K149" s="121">
        <v>0</v>
      </c>
    </row>
    <row r="150" spans="2:11" ht="15">
      <c r="B150" s="53" t="s">
        <v>48</v>
      </c>
      <c r="C150" s="220" t="s">
        <v>223</v>
      </c>
      <c r="D150" s="221"/>
      <c r="E150" s="123">
        <f t="shared" si="56"/>
        <v>0</v>
      </c>
      <c r="F150" s="123">
        <f aca="true" t="shared" si="58" ref="F150:K150">F151</f>
        <v>0</v>
      </c>
      <c r="G150" s="123">
        <f t="shared" si="58"/>
        <v>0</v>
      </c>
      <c r="H150" s="123">
        <f t="shared" si="58"/>
        <v>0</v>
      </c>
      <c r="I150" s="123">
        <f t="shared" si="58"/>
        <v>0</v>
      </c>
      <c r="J150" s="123">
        <f t="shared" si="58"/>
        <v>0</v>
      </c>
      <c r="K150" s="121">
        <f t="shared" si="58"/>
        <v>0</v>
      </c>
    </row>
    <row r="151" spans="2:11" ht="15">
      <c r="B151" s="53" t="s">
        <v>21</v>
      </c>
      <c r="C151" s="220" t="s">
        <v>224</v>
      </c>
      <c r="D151" s="221"/>
      <c r="E151" s="123">
        <f t="shared" si="56"/>
        <v>0</v>
      </c>
      <c r="F151" s="123">
        <v>0</v>
      </c>
      <c r="G151" s="123">
        <v>0</v>
      </c>
      <c r="H151" s="123">
        <v>0</v>
      </c>
      <c r="I151" s="121">
        <v>0</v>
      </c>
      <c r="J151" s="121">
        <v>0</v>
      </c>
      <c r="K151" s="121">
        <v>0</v>
      </c>
    </row>
    <row r="152" spans="2:11" ht="15">
      <c r="B152" s="53" t="s">
        <v>59</v>
      </c>
      <c r="C152" s="220" t="s">
        <v>225</v>
      </c>
      <c r="D152" s="221"/>
      <c r="E152" s="123">
        <f t="shared" si="56"/>
        <v>0</v>
      </c>
      <c r="F152" s="123">
        <f aca="true" t="shared" si="59" ref="F152:K152">F153</f>
        <v>0</v>
      </c>
      <c r="G152" s="123">
        <f t="shared" si="59"/>
        <v>0</v>
      </c>
      <c r="H152" s="123">
        <f t="shared" si="59"/>
        <v>0</v>
      </c>
      <c r="I152" s="123">
        <f t="shared" si="59"/>
        <v>0</v>
      </c>
      <c r="J152" s="123">
        <f t="shared" si="59"/>
        <v>0</v>
      </c>
      <c r="K152" s="121">
        <f t="shared" si="59"/>
        <v>0</v>
      </c>
    </row>
    <row r="153" spans="2:11" ht="15">
      <c r="B153" s="53" t="s">
        <v>195</v>
      </c>
      <c r="C153" s="220" t="s">
        <v>226</v>
      </c>
      <c r="D153" s="221"/>
      <c r="E153" s="123">
        <f t="shared" si="56"/>
        <v>0</v>
      </c>
      <c r="F153" s="123">
        <v>0</v>
      </c>
      <c r="G153" s="123">
        <v>0</v>
      </c>
      <c r="H153" s="123">
        <v>0</v>
      </c>
      <c r="I153" s="121">
        <v>0</v>
      </c>
      <c r="J153" s="121">
        <v>0</v>
      </c>
      <c r="K153" s="121">
        <v>0</v>
      </c>
    </row>
    <row r="154" spans="2:11" ht="15">
      <c r="B154" s="53" t="s">
        <v>197</v>
      </c>
      <c r="C154" s="220" t="s">
        <v>311</v>
      </c>
      <c r="D154" s="221"/>
      <c r="E154" s="123">
        <f t="shared" si="56"/>
        <v>10000000</v>
      </c>
      <c r="F154" s="123">
        <f aca="true" t="shared" si="60" ref="F154:K154">F155</f>
        <v>10000000</v>
      </c>
      <c r="G154" s="123">
        <f t="shared" si="60"/>
        <v>0</v>
      </c>
      <c r="H154" s="123">
        <f t="shared" si="60"/>
        <v>0</v>
      </c>
      <c r="I154" s="123">
        <f t="shared" si="60"/>
        <v>0</v>
      </c>
      <c r="J154" s="123">
        <f t="shared" si="60"/>
        <v>0</v>
      </c>
      <c r="K154" s="121">
        <f t="shared" si="60"/>
        <v>0</v>
      </c>
    </row>
    <row r="155" spans="2:11" ht="15">
      <c r="B155" s="53" t="s">
        <v>342</v>
      </c>
      <c r="C155" s="232" t="s">
        <v>227</v>
      </c>
      <c r="D155" s="233"/>
      <c r="E155" s="126">
        <f t="shared" si="56"/>
        <v>10000000</v>
      </c>
      <c r="F155" s="126">
        <v>10000000</v>
      </c>
      <c r="G155" s="122">
        <v>0</v>
      </c>
      <c r="H155" s="122">
        <v>0</v>
      </c>
      <c r="I155" s="122">
        <v>0</v>
      </c>
      <c r="J155" s="122">
        <v>0</v>
      </c>
      <c r="K155" s="122">
        <v>0</v>
      </c>
    </row>
    <row r="156" spans="2:11" ht="15">
      <c r="B156" s="53" t="s">
        <v>181</v>
      </c>
      <c r="C156" s="222" t="s">
        <v>228</v>
      </c>
      <c r="D156" s="223"/>
      <c r="E156" s="36"/>
      <c r="F156" s="36"/>
      <c r="G156" s="18"/>
      <c r="H156" s="18"/>
      <c r="I156" s="18"/>
      <c r="J156" s="18"/>
      <c r="K156" s="18"/>
    </row>
    <row r="157" spans="2:12" ht="15">
      <c r="B157" s="54" t="s">
        <v>229</v>
      </c>
      <c r="C157" s="218" t="s">
        <v>414</v>
      </c>
      <c r="D157" s="219"/>
      <c r="E157" s="29">
        <f>SUM(F157:K157)</f>
        <v>322136662</v>
      </c>
      <c r="F157" s="29">
        <f aca="true" t="shared" si="61" ref="F157:K157">F147+F148-F150+F152-F154</f>
        <v>-47715364</v>
      </c>
      <c r="G157" s="29">
        <f t="shared" si="61"/>
        <v>370962026</v>
      </c>
      <c r="H157" s="29">
        <f t="shared" si="61"/>
        <v>-27856082</v>
      </c>
      <c r="I157" s="29">
        <f t="shared" si="61"/>
        <v>18067373</v>
      </c>
      <c r="J157" s="29">
        <f t="shared" si="61"/>
        <v>4044238</v>
      </c>
      <c r="K157" s="20">
        <f t="shared" si="61"/>
        <v>4634471</v>
      </c>
      <c r="L157" s="22">
        <f>SUM(F157:K157)</f>
        <v>322136662</v>
      </c>
    </row>
    <row r="159" ht="13.5">
      <c r="Y159" s="29">
        <f>F147+F148+F150+F152+F154</f>
        <v>-27715364</v>
      </c>
    </row>
    <row r="160" spans="3:25" ht="13.5">
      <c r="C160" s="2" t="s">
        <v>386</v>
      </c>
      <c r="Y160" s="4"/>
    </row>
    <row r="161" spans="3:25" ht="13.5">
      <c r="C161" s="42"/>
      <c r="D161" s="40" t="s">
        <v>388</v>
      </c>
      <c r="E161" s="17"/>
      <c r="F161" s="17"/>
      <c r="G161" s="17"/>
      <c r="H161" s="17"/>
      <c r="I161" s="17"/>
      <c r="J161" s="17"/>
      <c r="K161" s="17"/>
      <c r="Y161" s="4"/>
    </row>
    <row r="162" spans="3:25" ht="13.5">
      <c r="C162" s="27"/>
      <c r="D162" s="28" t="s">
        <v>387</v>
      </c>
      <c r="E162" s="147">
        <f>E94+E97-E108</f>
        <v>36980067</v>
      </c>
      <c r="F162" s="147">
        <f aca="true" t="shared" si="62" ref="F162:K162">F94+F97-F108</f>
        <v>-139690</v>
      </c>
      <c r="G162" s="147">
        <f t="shared" si="62"/>
        <v>34215188</v>
      </c>
      <c r="H162" s="147">
        <f t="shared" si="62"/>
        <v>-2520965</v>
      </c>
      <c r="I162" s="147">
        <f t="shared" si="62"/>
        <v>6751673</v>
      </c>
      <c r="J162" s="147">
        <f t="shared" si="62"/>
        <v>-87657</v>
      </c>
      <c r="K162" s="147">
        <f t="shared" si="62"/>
        <v>-1238482</v>
      </c>
      <c r="Y162" s="4"/>
    </row>
    <row r="163" ht="13.5">
      <c r="Y163" s="4"/>
    </row>
    <row r="164" ht="13.5">
      <c r="Y164" s="4"/>
    </row>
    <row r="165" ht="13.5">
      <c r="Y165" s="4"/>
    </row>
    <row r="166" ht="13.5">
      <c r="Y166" s="4"/>
    </row>
    <row r="167" ht="13.5">
      <c r="Y167" s="4"/>
    </row>
    <row r="168" ht="13.5">
      <c r="Y168" s="4"/>
    </row>
    <row r="169" ht="13.5">
      <c r="Y169" s="4"/>
    </row>
    <row r="170" ht="13.5">
      <c r="Y170" s="4"/>
    </row>
    <row r="171" ht="13.5">
      <c r="Y171" s="4"/>
    </row>
    <row r="172" ht="13.5">
      <c r="Y172" s="4"/>
    </row>
    <row r="173" ht="13.5">
      <c r="Y173" s="4"/>
    </row>
    <row r="174" ht="13.5">
      <c r="Y174" s="4"/>
    </row>
    <row r="175" ht="13.5">
      <c r="Y175" s="4"/>
    </row>
    <row r="176" spans="2:7" ht="14.25">
      <c r="B176" s="201" t="s">
        <v>350</v>
      </c>
      <c r="C176" s="201"/>
      <c r="D176" s="201"/>
      <c r="E176" s="201"/>
      <c r="F176" s="201"/>
      <c r="G176" s="201"/>
    </row>
    <row r="177" spans="2:7" ht="13.5">
      <c r="B177" s="202" t="s">
        <v>371</v>
      </c>
      <c r="C177" s="202"/>
      <c r="D177" s="202"/>
      <c r="E177" s="202"/>
      <c r="F177" s="202"/>
      <c r="G177" s="202"/>
    </row>
    <row r="178" spans="2:7" ht="13.5">
      <c r="B178" s="52"/>
      <c r="E178" s="5"/>
      <c r="F178" s="5"/>
      <c r="G178" s="5" t="s">
        <v>361</v>
      </c>
    </row>
    <row r="179" spans="2:7" ht="13.5">
      <c r="B179" s="203" t="s">
        <v>153</v>
      </c>
      <c r="C179" s="204"/>
      <c r="D179" s="205"/>
      <c r="E179" s="209" t="s">
        <v>348</v>
      </c>
      <c r="F179" s="209" t="s">
        <v>349</v>
      </c>
      <c r="G179" s="209" t="s">
        <v>346</v>
      </c>
    </row>
    <row r="180" spans="2:7" ht="13.5">
      <c r="B180" s="206"/>
      <c r="C180" s="207"/>
      <c r="D180" s="208"/>
      <c r="E180" s="210"/>
      <c r="F180" s="210"/>
      <c r="G180" s="210"/>
    </row>
    <row r="181" spans="2:7" ht="13.5">
      <c r="B181" s="198" t="s">
        <v>230</v>
      </c>
      <c r="C181" s="198" t="s">
        <v>302</v>
      </c>
      <c r="D181" s="12" t="s">
        <v>5</v>
      </c>
      <c r="E181" s="13">
        <f>E7</f>
        <v>522317838</v>
      </c>
      <c r="F181" s="13">
        <v>0</v>
      </c>
      <c r="G181" s="13">
        <f>E181-F181</f>
        <v>522317838</v>
      </c>
    </row>
    <row r="182" spans="2:7" ht="13.5">
      <c r="B182" s="199"/>
      <c r="C182" s="199"/>
      <c r="D182" s="12" t="s">
        <v>15</v>
      </c>
      <c r="E182" s="13">
        <f>E24</f>
        <v>0</v>
      </c>
      <c r="F182" s="13">
        <v>0</v>
      </c>
      <c r="G182" s="13">
        <f aca="true" t="shared" si="63" ref="G182:G191">E182-F182</f>
        <v>0</v>
      </c>
    </row>
    <row r="183" spans="2:7" ht="13.5">
      <c r="B183" s="199"/>
      <c r="C183" s="199"/>
      <c r="D183" s="12" t="s">
        <v>20</v>
      </c>
      <c r="E183" s="13">
        <f>E27</f>
        <v>0</v>
      </c>
      <c r="F183" s="13">
        <v>0</v>
      </c>
      <c r="G183" s="13">
        <f t="shared" si="63"/>
        <v>0</v>
      </c>
    </row>
    <row r="184" spans="2:7" ht="13.5">
      <c r="B184" s="199"/>
      <c r="C184" s="199"/>
      <c r="D184" s="12" t="s">
        <v>25</v>
      </c>
      <c r="E184" s="13">
        <f>E30</f>
        <v>0</v>
      </c>
      <c r="F184" s="13">
        <v>0</v>
      </c>
      <c r="G184" s="13">
        <f t="shared" si="63"/>
        <v>0</v>
      </c>
    </row>
    <row r="185" spans="2:7" ht="13.5">
      <c r="B185" s="199"/>
      <c r="C185" s="199"/>
      <c r="D185" s="12" t="s">
        <v>27</v>
      </c>
      <c r="E185" s="13">
        <f>E32</f>
        <v>0</v>
      </c>
      <c r="F185" s="13">
        <v>0</v>
      </c>
      <c r="G185" s="13">
        <f t="shared" si="63"/>
        <v>0</v>
      </c>
    </row>
    <row r="186" spans="2:7" ht="13.5">
      <c r="B186" s="199"/>
      <c r="C186" s="199"/>
      <c r="D186" s="12" t="s">
        <v>30</v>
      </c>
      <c r="E186" s="13">
        <f>E34</f>
        <v>0</v>
      </c>
      <c r="F186" s="13">
        <v>0</v>
      </c>
      <c r="G186" s="13">
        <f t="shared" si="63"/>
        <v>0</v>
      </c>
    </row>
    <row r="187" spans="2:7" ht="13.5">
      <c r="B187" s="199"/>
      <c r="C187" s="199"/>
      <c r="D187" s="12" t="s">
        <v>32</v>
      </c>
      <c r="E187" s="13">
        <f>E36</f>
        <v>0</v>
      </c>
      <c r="F187" s="13">
        <v>7819421</v>
      </c>
      <c r="G187" s="13">
        <f t="shared" si="63"/>
        <v>-7819421</v>
      </c>
    </row>
    <row r="188" spans="2:7" ht="13.5">
      <c r="B188" s="199"/>
      <c r="C188" s="199"/>
      <c r="D188" s="12" t="s">
        <v>35</v>
      </c>
      <c r="E188" s="13">
        <f>E38</f>
        <v>3012463</v>
      </c>
      <c r="F188" s="13">
        <v>0</v>
      </c>
      <c r="G188" s="13">
        <f t="shared" si="63"/>
        <v>3012463</v>
      </c>
    </row>
    <row r="189" spans="2:7" ht="13.5">
      <c r="B189" s="199"/>
      <c r="C189" s="199"/>
      <c r="D189" s="12" t="s">
        <v>170</v>
      </c>
      <c r="E189" s="13">
        <f>E40</f>
        <v>0</v>
      </c>
      <c r="F189" s="13">
        <v>0</v>
      </c>
      <c r="G189" s="13">
        <f t="shared" si="63"/>
        <v>0</v>
      </c>
    </row>
    <row r="190" spans="2:7" ht="13.5">
      <c r="B190" s="199"/>
      <c r="C190" s="199"/>
      <c r="D190" s="12" t="s">
        <v>151</v>
      </c>
      <c r="E190" s="13">
        <f>E42</f>
        <v>15169979</v>
      </c>
      <c r="F190" s="13">
        <v>0</v>
      </c>
      <c r="G190" s="13">
        <f t="shared" si="63"/>
        <v>15169979</v>
      </c>
    </row>
    <row r="191" spans="2:7" ht="13.5">
      <c r="B191" s="199"/>
      <c r="C191" s="199"/>
      <c r="D191" s="19" t="s">
        <v>172</v>
      </c>
      <c r="E191" s="20">
        <f>E44</f>
        <v>18462475</v>
      </c>
      <c r="F191" s="20">
        <v>0</v>
      </c>
      <c r="G191" s="20">
        <f t="shared" si="63"/>
        <v>18462475</v>
      </c>
    </row>
    <row r="192" spans="2:7" ht="13.5">
      <c r="B192" s="199"/>
      <c r="C192" s="200"/>
      <c r="D192" s="19" t="s">
        <v>173</v>
      </c>
      <c r="E192" s="21">
        <f>SUM(E181:E191)</f>
        <v>558962755</v>
      </c>
      <c r="F192" s="21">
        <f>SUM(F181:F191)</f>
        <v>7819421</v>
      </c>
      <c r="G192" s="21">
        <f>SUM(G181:G191)</f>
        <v>551143334</v>
      </c>
    </row>
    <row r="193" spans="2:7" ht="13.5">
      <c r="B193" s="199"/>
      <c r="C193" s="198" t="s">
        <v>297</v>
      </c>
      <c r="D193" s="12" t="s">
        <v>51</v>
      </c>
      <c r="E193" s="13">
        <f>E46</f>
        <v>313488887</v>
      </c>
      <c r="F193" s="13">
        <v>2834953</v>
      </c>
      <c r="G193" s="13">
        <f aca="true" t="shared" si="64" ref="G193:G198">E193-F193</f>
        <v>310653934</v>
      </c>
    </row>
    <row r="194" spans="2:7" ht="13.5">
      <c r="B194" s="199"/>
      <c r="C194" s="199"/>
      <c r="D194" s="12" t="s">
        <v>58</v>
      </c>
      <c r="E194" s="13">
        <f>E54</f>
        <v>60367506</v>
      </c>
      <c r="F194" s="13">
        <v>22940525</v>
      </c>
      <c r="G194" s="13">
        <f t="shared" si="64"/>
        <v>37426981</v>
      </c>
    </row>
    <row r="195" spans="1:7" ht="13.5">
      <c r="A195" s="43"/>
      <c r="B195" s="199"/>
      <c r="C195" s="199"/>
      <c r="D195" s="12" t="s">
        <v>80</v>
      </c>
      <c r="E195" s="13">
        <f>E75</f>
        <v>72444962</v>
      </c>
      <c r="F195" s="13">
        <v>0</v>
      </c>
      <c r="G195" s="13">
        <f t="shared" si="64"/>
        <v>72444962</v>
      </c>
    </row>
    <row r="196" spans="2:7" ht="13.5">
      <c r="B196" s="199"/>
      <c r="C196" s="199"/>
      <c r="D196" s="12" t="s">
        <v>174</v>
      </c>
      <c r="E196" s="13">
        <f>E86</f>
        <v>53696726</v>
      </c>
      <c r="F196" s="13">
        <v>0</v>
      </c>
      <c r="G196" s="13">
        <f t="shared" si="64"/>
        <v>53696726</v>
      </c>
    </row>
    <row r="197" spans="2:7" ht="13.5">
      <c r="B197" s="199"/>
      <c r="C197" s="199"/>
      <c r="D197" s="12" t="s">
        <v>187</v>
      </c>
      <c r="E197" s="13">
        <f>E88</f>
        <v>0</v>
      </c>
      <c r="F197" s="13">
        <v>0</v>
      </c>
      <c r="G197" s="13">
        <f t="shared" si="64"/>
        <v>0</v>
      </c>
    </row>
    <row r="198" spans="2:7" ht="13.5">
      <c r="B198" s="199"/>
      <c r="C198" s="199"/>
      <c r="D198" s="19" t="s">
        <v>150</v>
      </c>
      <c r="E198" s="20">
        <f>E90</f>
        <v>15367982</v>
      </c>
      <c r="F198" s="20">
        <v>0</v>
      </c>
      <c r="G198" s="20">
        <f t="shared" si="64"/>
        <v>15367982</v>
      </c>
    </row>
    <row r="199" spans="2:7" ht="13.5">
      <c r="B199" s="199"/>
      <c r="C199" s="200"/>
      <c r="D199" s="19" t="s">
        <v>189</v>
      </c>
      <c r="E199" s="29">
        <f>SUM(E193:E198)</f>
        <v>515366063</v>
      </c>
      <c r="F199" s="29">
        <f>SUM(F193:F198)</f>
        <v>25775478</v>
      </c>
      <c r="G199" s="20">
        <f>SUM(G193:G198)</f>
        <v>489590585</v>
      </c>
    </row>
    <row r="200" spans="2:7" ht="13.5">
      <c r="B200" s="200"/>
      <c r="C200" s="213" t="s">
        <v>190</v>
      </c>
      <c r="D200" s="214"/>
      <c r="E200" s="29">
        <f>E192-E199</f>
        <v>43596692</v>
      </c>
      <c r="F200" s="29">
        <f>F192-F199</f>
        <v>-17956057</v>
      </c>
      <c r="G200" s="20">
        <f>G192-G199</f>
        <v>61552749</v>
      </c>
    </row>
    <row r="201" spans="2:7" ht="13.5">
      <c r="B201" s="198" t="s">
        <v>231</v>
      </c>
      <c r="C201" s="198" t="s">
        <v>303</v>
      </c>
      <c r="D201" s="12" t="s">
        <v>176</v>
      </c>
      <c r="E201" s="13">
        <f>E95</f>
        <v>0</v>
      </c>
      <c r="F201" s="13">
        <v>0</v>
      </c>
      <c r="G201" s="13">
        <f aca="true" t="shared" si="65" ref="G201:G206">E201-F201</f>
        <v>0</v>
      </c>
    </row>
    <row r="202" spans="2:7" ht="13.5">
      <c r="B202" s="199"/>
      <c r="C202" s="199"/>
      <c r="D202" s="12" t="s">
        <v>177</v>
      </c>
      <c r="E202" s="13">
        <f>E97</f>
        <v>82585</v>
      </c>
      <c r="F202" s="13">
        <v>553</v>
      </c>
      <c r="G202" s="13">
        <f t="shared" si="65"/>
        <v>82032</v>
      </c>
    </row>
    <row r="203" spans="2:7" ht="13.5">
      <c r="B203" s="199"/>
      <c r="C203" s="199"/>
      <c r="D203" s="12" t="s">
        <v>43</v>
      </c>
      <c r="E203" s="13">
        <f>E99</f>
        <v>1637819</v>
      </c>
      <c r="F203" s="13">
        <v>0</v>
      </c>
      <c r="G203" s="13">
        <f t="shared" si="65"/>
        <v>1637819</v>
      </c>
    </row>
    <row r="204" spans="2:7" ht="13.5">
      <c r="B204" s="199"/>
      <c r="C204" s="199"/>
      <c r="D204" s="12" t="s">
        <v>47</v>
      </c>
      <c r="E204" s="13">
        <f>E101</f>
        <v>25443981</v>
      </c>
      <c r="F204" s="13">
        <v>2402000</v>
      </c>
      <c r="G204" s="13">
        <f t="shared" si="65"/>
        <v>23041981</v>
      </c>
    </row>
    <row r="205" spans="2:7" ht="13.5">
      <c r="B205" s="199"/>
      <c r="C205" s="199"/>
      <c r="D205" s="12" t="s">
        <v>178</v>
      </c>
      <c r="E205" s="34">
        <f>E103</f>
        <v>0</v>
      </c>
      <c r="F205" s="34">
        <v>0</v>
      </c>
      <c r="G205" s="23">
        <f t="shared" si="65"/>
        <v>0</v>
      </c>
    </row>
    <row r="206" spans="2:7" ht="13.5">
      <c r="B206" s="199"/>
      <c r="C206" s="199"/>
      <c r="D206" s="19" t="s">
        <v>179</v>
      </c>
      <c r="E206" s="35">
        <f>E105</f>
        <v>0</v>
      </c>
      <c r="F206" s="35">
        <v>0</v>
      </c>
      <c r="G206" s="25">
        <f t="shared" si="65"/>
        <v>0</v>
      </c>
    </row>
    <row r="207" spans="2:7" ht="13.5">
      <c r="B207" s="199"/>
      <c r="C207" s="200"/>
      <c r="D207" s="19" t="s">
        <v>200</v>
      </c>
      <c r="E207" s="29">
        <f>SUM(E201:E206)</f>
        <v>27164385</v>
      </c>
      <c r="F207" s="29">
        <f>SUM(F201:F206)</f>
        <v>2402553</v>
      </c>
      <c r="G207" s="20">
        <f>SUM(G201:G206)</f>
        <v>24761832</v>
      </c>
    </row>
    <row r="208" spans="2:7" ht="13.5">
      <c r="B208" s="199"/>
      <c r="C208" s="198" t="s">
        <v>304</v>
      </c>
      <c r="D208" s="12" t="s">
        <v>87</v>
      </c>
      <c r="E208" s="34">
        <f>E108</f>
        <v>6699210</v>
      </c>
      <c r="F208" s="34">
        <v>0</v>
      </c>
      <c r="G208" s="23">
        <f aca="true" t="shared" si="66" ref="G208:G213">E208-F208</f>
        <v>6699210</v>
      </c>
    </row>
    <row r="209" spans="2:7" ht="13.5">
      <c r="B209" s="199"/>
      <c r="C209" s="199"/>
      <c r="D209" s="12" t="s">
        <v>89</v>
      </c>
      <c r="E209" s="13">
        <f>E110</f>
        <v>1637819</v>
      </c>
      <c r="F209" s="13">
        <v>2402000</v>
      </c>
      <c r="G209" s="13">
        <f t="shared" si="66"/>
        <v>-764181</v>
      </c>
    </row>
    <row r="210" spans="2:7" ht="13.5">
      <c r="B210" s="199"/>
      <c r="C210" s="199"/>
      <c r="D210" s="12" t="s">
        <v>180</v>
      </c>
      <c r="E210" s="13">
        <f>E112</f>
        <v>25443981</v>
      </c>
      <c r="F210" s="13">
        <v>0</v>
      </c>
      <c r="G210" s="13">
        <f t="shared" si="66"/>
        <v>25443981</v>
      </c>
    </row>
    <row r="211" spans="2:7" ht="13.5">
      <c r="B211" s="199"/>
      <c r="C211" s="199"/>
      <c r="D211" s="12" t="s">
        <v>182</v>
      </c>
      <c r="E211" s="13">
        <f>E114</f>
        <v>0</v>
      </c>
      <c r="F211" s="13">
        <v>0</v>
      </c>
      <c r="G211" s="13">
        <f t="shared" si="66"/>
        <v>0</v>
      </c>
    </row>
    <row r="212" spans="2:7" ht="13.5">
      <c r="B212" s="199"/>
      <c r="C212" s="199"/>
      <c r="D212" s="12" t="s">
        <v>183</v>
      </c>
      <c r="E212" s="13">
        <f>E116</f>
        <v>0</v>
      </c>
      <c r="F212" s="13">
        <v>0</v>
      </c>
      <c r="G212" s="13">
        <f t="shared" si="66"/>
        <v>0</v>
      </c>
    </row>
    <row r="213" spans="2:7" ht="13.5">
      <c r="B213" s="199"/>
      <c r="C213" s="199"/>
      <c r="D213" s="19" t="s">
        <v>313</v>
      </c>
      <c r="E213" s="20">
        <f>E118</f>
        <v>0</v>
      </c>
      <c r="F213" s="20">
        <v>0</v>
      </c>
      <c r="G213" s="20">
        <f t="shared" si="66"/>
        <v>0</v>
      </c>
    </row>
    <row r="214" spans="2:7" ht="13.5">
      <c r="B214" s="199"/>
      <c r="C214" s="200"/>
      <c r="D214" s="19" t="s">
        <v>204</v>
      </c>
      <c r="E214" s="29">
        <f>SUM(E208:E213)</f>
        <v>33781010</v>
      </c>
      <c r="F214" s="29">
        <f>SUM(F208:F213)</f>
        <v>2402000</v>
      </c>
      <c r="G214" s="20">
        <f>SUM(G208:G213)</f>
        <v>31379010</v>
      </c>
    </row>
    <row r="215" spans="2:7" ht="13.5">
      <c r="B215" s="200"/>
      <c r="C215" s="213" t="s">
        <v>205</v>
      </c>
      <c r="D215" s="214"/>
      <c r="E215" s="38">
        <f>E207-E214</f>
        <v>-6616625</v>
      </c>
      <c r="F215" s="38">
        <f>F207-F214</f>
        <v>553</v>
      </c>
      <c r="G215" s="30">
        <f>G207-G214</f>
        <v>-6617178</v>
      </c>
    </row>
    <row r="216" spans="2:7" ht="13.5">
      <c r="B216" s="215" t="s">
        <v>273</v>
      </c>
      <c r="C216" s="216"/>
      <c r="D216" s="217"/>
      <c r="E216" s="38">
        <f>E200+E215</f>
        <v>36980067</v>
      </c>
      <c r="F216" s="38">
        <f>F200+F215</f>
        <v>-17955504</v>
      </c>
      <c r="G216" s="30">
        <f>G200+G215</f>
        <v>54935571</v>
      </c>
    </row>
    <row r="217" spans="2:7" ht="13.5">
      <c r="B217" s="198" t="s">
        <v>232</v>
      </c>
      <c r="C217" s="198" t="s">
        <v>149</v>
      </c>
      <c r="D217" s="12" t="s">
        <v>94</v>
      </c>
      <c r="E217" s="13">
        <f>E123</f>
        <v>0</v>
      </c>
      <c r="F217" s="13">
        <v>381932000</v>
      </c>
      <c r="G217" s="13">
        <f>E217-F217</f>
        <v>-381932000</v>
      </c>
    </row>
    <row r="218" spans="2:7" ht="13.5">
      <c r="B218" s="199"/>
      <c r="C218" s="199"/>
      <c r="D218" s="12" t="s">
        <v>100</v>
      </c>
      <c r="E218" s="34">
        <f>E126</f>
        <v>0</v>
      </c>
      <c r="F218" s="34">
        <v>1680579</v>
      </c>
      <c r="G218" s="23">
        <f>E218-F218</f>
        <v>-1680579</v>
      </c>
    </row>
    <row r="219" spans="2:7" ht="13.5">
      <c r="B219" s="199"/>
      <c r="C219" s="199"/>
      <c r="D219" s="12" t="s">
        <v>208</v>
      </c>
      <c r="E219" s="34">
        <f>E129</f>
        <v>0</v>
      </c>
      <c r="F219" s="34">
        <v>0</v>
      </c>
      <c r="G219" s="23">
        <f>E219-F219</f>
        <v>0</v>
      </c>
    </row>
    <row r="220" spans="2:7" ht="13.5">
      <c r="B220" s="199"/>
      <c r="C220" s="199"/>
      <c r="D220" s="19" t="s">
        <v>172</v>
      </c>
      <c r="E220" s="34">
        <f>E130</f>
        <v>0</v>
      </c>
      <c r="F220" s="34">
        <v>0</v>
      </c>
      <c r="G220" s="23">
        <f>E220-F220</f>
        <v>0</v>
      </c>
    </row>
    <row r="221" spans="2:7" ht="13.5">
      <c r="B221" s="199"/>
      <c r="C221" s="200"/>
      <c r="D221" s="16" t="s">
        <v>211</v>
      </c>
      <c r="E221" s="30">
        <f>SUM(E217:E219)</f>
        <v>0</v>
      </c>
      <c r="F221" s="30">
        <f>SUM(F217:F219)</f>
        <v>383612579</v>
      </c>
      <c r="G221" s="30">
        <f>SUM(G217:G219)</f>
        <v>-383612579</v>
      </c>
    </row>
    <row r="222" spans="2:7" ht="13.5">
      <c r="B222" s="199"/>
      <c r="C222" s="198" t="s">
        <v>295</v>
      </c>
      <c r="D222" s="12" t="s">
        <v>184</v>
      </c>
      <c r="E222" s="13">
        <f>E134</f>
        <v>0</v>
      </c>
      <c r="F222" s="13">
        <v>0</v>
      </c>
      <c r="G222" s="13">
        <f>E222-F222</f>
        <v>0</v>
      </c>
    </row>
    <row r="223" spans="2:7" ht="13.5">
      <c r="B223" s="199"/>
      <c r="C223" s="199"/>
      <c r="D223" s="12" t="s">
        <v>185</v>
      </c>
      <c r="E223" s="13">
        <f>E138</f>
        <v>0</v>
      </c>
      <c r="F223" s="13">
        <v>0</v>
      </c>
      <c r="G223" s="13">
        <f>E223-F223</f>
        <v>0</v>
      </c>
    </row>
    <row r="224" spans="2:7" ht="13.5">
      <c r="B224" s="199"/>
      <c r="C224" s="199"/>
      <c r="D224" s="19" t="s">
        <v>186</v>
      </c>
      <c r="E224" s="20">
        <f>E141</f>
        <v>0</v>
      </c>
      <c r="F224" s="20">
        <v>0</v>
      </c>
      <c r="G224" s="20">
        <f>E224-F224</f>
        <v>0</v>
      </c>
    </row>
    <row r="225" spans="2:7" ht="13.5">
      <c r="B225" s="199"/>
      <c r="C225" s="200"/>
      <c r="D225" s="19" t="s">
        <v>217</v>
      </c>
      <c r="E225" s="29">
        <f>SUM(E222:E224)</f>
        <v>0</v>
      </c>
      <c r="F225" s="29">
        <f>SUM(F222:F224)</f>
        <v>0</v>
      </c>
      <c r="G225" s="20">
        <f>SUM(G222:G224)</f>
        <v>0</v>
      </c>
    </row>
    <row r="226" spans="2:7" ht="13.5">
      <c r="B226" s="200"/>
      <c r="C226" s="213" t="s">
        <v>218</v>
      </c>
      <c r="D226" s="214"/>
      <c r="E226" s="30">
        <f>E221-E225</f>
        <v>0</v>
      </c>
      <c r="F226" s="30">
        <f>F221-F225</f>
        <v>383612579</v>
      </c>
      <c r="G226" s="30">
        <f>G221-G225</f>
        <v>-383612579</v>
      </c>
    </row>
    <row r="227" spans="2:7" ht="13.5">
      <c r="B227" s="213" t="s">
        <v>219</v>
      </c>
      <c r="C227" s="224"/>
      <c r="D227" s="214"/>
      <c r="E227" s="38">
        <f>E216+E226</f>
        <v>36980067</v>
      </c>
      <c r="F227" s="38">
        <f>F216+F226</f>
        <v>365657075</v>
      </c>
      <c r="G227" s="30">
        <f>G216+G226</f>
        <v>-328677008</v>
      </c>
    </row>
    <row r="228" spans="2:7" ht="15">
      <c r="B228" s="53" t="s">
        <v>191</v>
      </c>
      <c r="C228" s="213" t="s">
        <v>305</v>
      </c>
      <c r="D228" s="214"/>
      <c r="E228" s="38">
        <f>E146</f>
        <v>295156595</v>
      </c>
      <c r="F228" s="85">
        <v>208550877</v>
      </c>
      <c r="G228" s="30">
        <f>E228-F228</f>
        <v>86605718</v>
      </c>
    </row>
    <row r="229" spans="2:7" ht="15">
      <c r="B229" s="53" t="s">
        <v>192</v>
      </c>
      <c r="C229" s="213" t="s">
        <v>306</v>
      </c>
      <c r="D229" s="214"/>
      <c r="E229" s="38">
        <f>E227+E228</f>
        <v>332136662</v>
      </c>
      <c r="F229" s="38">
        <f>F227+F228</f>
        <v>574207952</v>
      </c>
      <c r="G229" s="30">
        <f>G227+G228</f>
        <v>-242071290</v>
      </c>
    </row>
    <row r="230" spans="2:7" ht="15">
      <c r="B230" s="53" t="s">
        <v>41</v>
      </c>
      <c r="C230" s="222" t="s">
        <v>307</v>
      </c>
      <c r="D230" s="223"/>
      <c r="E230" s="12">
        <f>E148</f>
        <v>0</v>
      </c>
      <c r="F230" s="12">
        <v>0</v>
      </c>
      <c r="G230" s="12">
        <f>E230-F230</f>
        <v>0</v>
      </c>
    </row>
    <row r="231" spans="2:7" ht="15">
      <c r="B231" s="53" t="s">
        <v>48</v>
      </c>
      <c r="C231" s="234" t="s">
        <v>308</v>
      </c>
      <c r="D231" s="235"/>
      <c r="E231" s="12">
        <f>E149</f>
        <v>0</v>
      </c>
      <c r="F231" s="12">
        <v>0</v>
      </c>
      <c r="G231" s="12">
        <f>E231-F231</f>
        <v>0</v>
      </c>
    </row>
    <row r="232" spans="2:7" ht="15">
      <c r="B232" s="53" t="s">
        <v>21</v>
      </c>
      <c r="C232" s="234" t="s">
        <v>309</v>
      </c>
      <c r="D232" s="235"/>
      <c r="E232" s="12">
        <f>E150</f>
        <v>0</v>
      </c>
      <c r="F232" s="12">
        <v>0</v>
      </c>
      <c r="G232" s="12">
        <f>E232-F232</f>
        <v>0</v>
      </c>
    </row>
    <row r="233" spans="2:7" ht="15">
      <c r="B233" s="53" t="s">
        <v>59</v>
      </c>
      <c r="C233" s="234" t="s">
        <v>310</v>
      </c>
      <c r="D233" s="235"/>
      <c r="E233" s="12">
        <f>E151</f>
        <v>0</v>
      </c>
      <c r="F233" s="12">
        <v>0</v>
      </c>
      <c r="G233" s="12">
        <f>E233-F233</f>
        <v>0</v>
      </c>
    </row>
    <row r="234" spans="2:7" ht="15">
      <c r="B234" s="53" t="s">
        <v>195</v>
      </c>
      <c r="C234" s="57" t="s">
        <v>196</v>
      </c>
      <c r="D234" s="58"/>
      <c r="E234" s="12"/>
      <c r="F234" s="31"/>
      <c r="G234" s="12"/>
    </row>
    <row r="235" spans="2:7" ht="15">
      <c r="B235" s="53" t="s">
        <v>197</v>
      </c>
      <c r="C235" s="59" t="s">
        <v>329</v>
      </c>
      <c r="D235" s="60"/>
      <c r="E235" s="29"/>
      <c r="F235" s="29"/>
      <c r="G235" s="20"/>
    </row>
    <row r="236" spans="2:7" ht="15">
      <c r="B236" s="53" t="s">
        <v>343</v>
      </c>
      <c r="C236" s="222" t="s">
        <v>228</v>
      </c>
      <c r="D236" s="223"/>
      <c r="E236" s="36"/>
      <c r="F236" s="36"/>
      <c r="G236" s="18"/>
    </row>
    <row r="237" spans="2:7" ht="15">
      <c r="B237" s="54" t="s">
        <v>181</v>
      </c>
      <c r="C237" s="218" t="s">
        <v>261</v>
      </c>
      <c r="D237" s="219"/>
      <c r="E237" s="29">
        <f>E229</f>
        <v>332136662</v>
      </c>
      <c r="F237" s="29">
        <f>F229</f>
        <v>574207952</v>
      </c>
      <c r="G237" s="20">
        <f>G229</f>
        <v>-242071290</v>
      </c>
    </row>
  </sheetData>
  <sheetProtection/>
  <mergeCells count="60">
    <mergeCell ref="C150:D150"/>
    <mergeCell ref="C149:D149"/>
    <mergeCell ref="C94:D94"/>
    <mergeCell ref="C121:D121"/>
    <mergeCell ref="B177:G177"/>
    <mergeCell ref="C143:D143"/>
    <mergeCell ref="C95:C107"/>
    <mergeCell ref="B144:D144"/>
    <mergeCell ref="C108:C120"/>
    <mergeCell ref="C123:C133"/>
    <mergeCell ref="C134:C142"/>
    <mergeCell ref="B122:D122"/>
    <mergeCell ref="B95:B121"/>
    <mergeCell ref="C151:D151"/>
    <mergeCell ref="C233:D233"/>
    <mergeCell ref="C236:D236"/>
    <mergeCell ref="C237:D237"/>
    <mergeCell ref="B216:D216"/>
    <mergeCell ref="C217:C221"/>
    <mergeCell ref="C222:C225"/>
    <mergeCell ref="C229:D229"/>
    <mergeCell ref="C230:D230"/>
    <mergeCell ref="C231:D231"/>
    <mergeCell ref="C232:D232"/>
    <mergeCell ref="C228:D228"/>
    <mergeCell ref="C201:C207"/>
    <mergeCell ref="C208:C214"/>
    <mergeCell ref="B217:B226"/>
    <mergeCell ref="C226:D226"/>
    <mergeCell ref="C215:D215"/>
    <mergeCell ref="B201:B215"/>
    <mergeCell ref="C153:D153"/>
    <mergeCell ref="C152:D152"/>
    <mergeCell ref="B176:G176"/>
    <mergeCell ref="B227:D227"/>
    <mergeCell ref="C154:D154"/>
    <mergeCell ref="C155:D155"/>
    <mergeCell ref="C156:D156"/>
    <mergeCell ref="C157:D157"/>
    <mergeCell ref="F179:F180"/>
    <mergeCell ref="G179:G180"/>
    <mergeCell ref="E179:E180"/>
    <mergeCell ref="B181:B200"/>
    <mergeCell ref="C200:D200"/>
    <mergeCell ref="C193:C199"/>
    <mergeCell ref="C181:C192"/>
    <mergeCell ref="B179:D180"/>
    <mergeCell ref="C148:D148"/>
    <mergeCell ref="B123:B143"/>
    <mergeCell ref="K4:K6"/>
    <mergeCell ref="C146:D146"/>
    <mergeCell ref="C7:C45"/>
    <mergeCell ref="C46:C93"/>
    <mergeCell ref="C147:D147"/>
    <mergeCell ref="B4:D6"/>
    <mergeCell ref="E4:E6"/>
    <mergeCell ref="F4:J4"/>
    <mergeCell ref="B1:K1"/>
    <mergeCell ref="B2:K2"/>
    <mergeCell ref="F5:F6"/>
  </mergeCells>
  <printOptions horizontalCentered="1"/>
  <pageMargins left="0.5905511811023623" right="0" top="0.3937007874015748" bottom="0.3937007874015748" header="0.5118110236220472" footer="0.5118110236220472"/>
  <pageSetup blackAndWhite="1" horizontalDpi="600" verticalDpi="600" orientation="portrait" paperSize="9" scale="65" r:id="rId2"/>
  <rowBreaks count="1" manualBreakCount="1">
    <brk id="9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PageLayoutView="0" workbookViewId="0" topLeftCell="A1">
      <selection activeCell="E28" sqref="E28"/>
    </sheetView>
  </sheetViews>
  <sheetFormatPr defaultColWidth="9.00390625" defaultRowHeight="13.5"/>
  <cols>
    <col min="1" max="1" width="2.625" style="2" customWidth="1"/>
    <col min="2" max="2" width="4.125" style="2" customWidth="1"/>
    <col min="3" max="3" width="21.875" style="2" customWidth="1"/>
    <col min="4" max="5" width="15.00390625" style="2" bestFit="1" customWidth="1"/>
    <col min="6" max="6" width="16.125" style="2" bestFit="1" customWidth="1"/>
    <col min="7" max="7" width="4.25390625" style="2" customWidth="1"/>
    <col min="8" max="8" width="24.625" style="2" customWidth="1"/>
    <col min="9" max="9" width="18.375" style="2" bestFit="1" customWidth="1"/>
    <col min="10" max="10" width="17.25390625" style="2" bestFit="1" customWidth="1"/>
    <col min="11" max="11" width="18.375" style="2" bestFit="1" customWidth="1"/>
    <col min="12" max="12" width="15.00390625" style="2" bestFit="1" customWidth="1"/>
    <col min="13" max="16384" width="9.00390625" style="2" customWidth="1"/>
  </cols>
  <sheetData>
    <row r="1" s="64" customFormat="1" ht="24.75" customHeight="1"/>
    <row r="2" spans="2:11" s="64" customFormat="1" ht="18" customHeight="1">
      <c r="B2" s="245" t="s">
        <v>374</v>
      </c>
      <c r="C2" s="245"/>
      <c r="D2" s="245"/>
      <c r="E2" s="245"/>
      <c r="F2" s="245"/>
      <c r="G2" s="245"/>
      <c r="H2" s="245"/>
      <c r="I2" s="245"/>
      <c r="J2" s="245"/>
      <c r="K2" s="245"/>
    </row>
    <row r="3" spans="2:11" s="64" customFormat="1" ht="18" customHeight="1">
      <c r="B3" s="248" t="s">
        <v>439</v>
      </c>
      <c r="C3" s="248"/>
      <c r="D3" s="248"/>
      <c r="E3" s="248"/>
      <c r="F3" s="248"/>
      <c r="G3" s="248"/>
      <c r="H3" s="248"/>
      <c r="I3" s="248"/>
      <c r="J3" s="248"/>
      <c r="K3" s="248"/>
    </row>
    <row r="4" spans="2:11" s="64" customFormat="1" ht="18" customHeight="1">
      <c r="B4" s="65"/>
      <c r="C4" s="65"/>
      <c r="D4" s="65"/>
      <c r="E4" s="65"/>
      <c r="F4" s="65"/>
      <c r="G4" s="65"/>
      <c r="H4" s="65"/>
      <c r="I4" s="65"/>
      <c r="J4" s="65"/>
      <c r="K4" s="66" t="s">
        <v>167</v>
      </c>
    </row>
    <row r="5" spans="2:11" s="64" customFormat="1" ht="18" customHeight="1">
      <c r="B5" s="242" t="s">
        <v>233</v>
      </c>
      <c r="C5" s="243"/>
      <c r="D5" s="243"/>
      <c r="E5" s="243"/>
      <c r="F5" s="244"/>
      <c r="G5" s="242" t="s">
        <v>234</v>
      </c>
      <c r="H5" s="243"/>
      <c r="I5" s="243"/>
      <c r="J5" s="243"/>
      <c r="K5" s="244"/>
    </row>
    <row r="6" spans="2:12" s="64" customFormat="1" ht="18" customHeight="1">
      <c r="B6" s="206" t="s">
        <v>235</v>
      </c>
      <c r="C6" s="208"/>
      <c r="D6" s="49" t="s">
        <v>345</v>
      </c>
      <c r="E6" s="62" t="s">
        <v>344</v>
      </c>
      <c r="F6" s="49" t="s">
        <v>346</v>
      </c>
      <c r="G6" s="206" t="s">
        <v>235</v>
      </c>
      <c r="H6" s="207"/>
      <c r="I6" s="49" t="s">
        <v>345</v>
      </c>
      <c r="J6" s="62" t="s">
        <v>344</v>
      </c>
      <c r="K6" s="49" t="s">
        <v>346</v>
      </c>
      <c r="L6" s="90" t="s">
        <v>362</v>
      </c>
    </row>
    <row r="7" spans="2:12" s="64" customFormat="1" ht="18" customHeight="1">
      <c r="B7" s="67" t="s">
        <v>236</v>
      </c>
      <c r="C7" s="67"/>
      <c r="D7" s="68">
        <f>SUM(D8:D11)</f>
        <v>309177548</v>
      </c>
      <c r="E7" s="68">
        <f>SUM(E8:E11)</f>
        <v>291301834</v>
      </c>
      <c r="F7" s="92">
        <f>SUM(F8:F11)</f>
        <v>17875714</v>
      </c>
      <c r="G7" s="69" t="s">
        <v>237</v>
      </c>
      <c r="H7" s="70"/>
      <c r="I7" s="71">
        <f>SUM(I8:I11)</f>
        <v>26792372</v>
      </c>
      <c r="J7" s="71">
        <f>SUM(J8:J11)</f>
        <v>26208233</v>
      </c>
      <c r="K7" s="94">
        <f>SUM(K8:K11)</f>
        <v>584139</v>
      </c>
      <c r="L7" s="72">
        <f>F7-K7+K10</f>
        <v>17489578</v>
      </c>
    </row>
    <row r="8" spans="2:11" s="64" customFormat="1" ht="18" customHeight="1">
      <c r="B8" s="73"/>
      <c r="C8" s="74" t="s">
        <v>238</v>
      </c>
      <c r="D8" s="75">
        <v>232104444</v>
      </c>
      <c r="E8" s="75">
        <v>207700072</v>
      </c>
      <c r="F8" s="93">
        <f>D8-E8</f>
        <v>24404372</v>
      </c>
      <c r="H8" s="64" t="s">
        <v>396</v>
      </c>
      <c r="I8" s="75">
        <v>10630171</v>
      </c>
      <c r="J8" s="75">
        <v>10192249</v>
      </c>
      <c r="K8" s="93">
        <f>I8-J8</f>
        <v>437922</v>
      </c>
    </row>
    <row r="9" spans="2:11" s="64" customFormat="1" ht="18" customHeight="1">
      <c r="B9" s="73"/>
      <c r="C9" s="77" t="s">
        <v>239</v>
      </c>
      <c r="D9" s="75">
        <v>75060491</v>
      </c>
      <c r="E9" s="75">
        <v>80878497</v>
      </c>
      <c r="F9" s="93">
        <f>D9-E9</f>
        <v>-5818006</v>
      </c>
      <c r="H9" s="64" t="s">
        <v>240</v>
      </c>
      <c r="I9" s="75">
        <v>794219</v>
      </c>
      <c r="J9" s="75">
        <v>846005</v>
      </c>
      <c r="K9" s="93">
        <f>I9-J9</f>
        <v>-51786</v>
      </c>
    </row>
    <row r="10" spans="2:11" s="64" customFormat="1" ht="18" customHeight="1">
      <c r="B10" s="73"/>
      <c r="C10" s="77" t="s">
        <v>262</v>
      </c>
      <c r="D10" s="75">
        <v>2012613</v>
      </c>
      <c r="E10" s="75">
        <v>2723265</v>
      </c>
      <c r="F10" s="93">
        <f>D10-E10</f>
        <v>-710652</v>
      </c>
      <c r="H10" s="64" t="s">
        <v>378</v>
      </c>
      <c r="I10" s="75">
        <v>15367982</v>
      </c>
      <c r="J10" s="75">
        <v>15169979</v>
      </c>
      <c r="K10" s="93">
        <f>I10-J10</f>
        <v>198003</v>
      </c>
    </row>
    <row r="11" spans="2:11" s="64" customFormat="1" ht="18" customHeight="1">
      <c r="B11" s="73"/>
      <c r="C11" s="77"/>
      <c r="D11" s="75"/>
      <c r="E11" s="75"/>
      <c r="F11" s="93"/>
      <c r="I11" s="75"/>
      <c r="J11" s="75"/>
      <c r="K11" s="93"/>
    </row>
    <row r="12" spans="2:11" s="64" customFormat="1" ht="18" customHeight="1">
      <c r="B12" s="79" t="s">
        <v>241</v>
      </c>
      <c r="C12" s="80"/>
      <c r="D12" s="71">
        <f>D13+D17</f>
        <v>1063177729</v>
      </c>
      <c r="E12" s="71">
        <f>E13+E17</f>
        <v>1103561712</v>
      </c>
      <c r="F12" s="94">
        <f>F13+F17</f>
        <v>-40383983</v>
      </c>
      <c r="G12" s="69" t="s">
        <v>242</v>
      </c>
      <c r="H12" s="70"/>
      <c r="I12" s="71">
        <f>SUM(I13:I14)</f>
        <v>457710000</v>
      </c>
      <c r="J12" s="71">
        <f>SUM(J13:J14)</f>
        <v>499320000</v>
      </c>
      <c r="K12" s="94">
        <f>SUM(K13:K14)</f>
        <v>-41610000</v>
      </c>
    </row>
    <row r="13" spans="2:11" s="64" customFormat="1" ht="18" customHeight="1">
      <c r="B13" s="79" t="s">
        <v>243</v>
      </c>
      <c r="C13" s="80"/>
      <c r="D13" s="71">
        <f>SUM(D14:D16)</f>
        <v>848751454</v>
      </c>
      <c r="E13" s="71">
        <f>SUM(E14:E16)</f>
        <v>890674462</v>
      </c>
      <c r="F13" s="94">
        <f>SUM(F14:F16)</f>
        <v>-41923008</v>
      </c>
      <c r="H13" s="64" t="s">
        <v>370</v>
      </c>
      <c r="I13" s="75">
        <v>457710000</v>
      </c>
      <c r="J13" s="75">
        <v>499320000</v>
      </c>
      <c r="K13" s="93">
        <f>I13-J13</f>
        <v>-41610000</v>
      </c>
    </row>
    <row r="14" spans="2:11" s="64" customFormat="1" ht="18" customHeight="1">
      <c r="B14" s="73"/>
      <c r="C14" s="77" t="s">
        <v>244</v>
      </c>
      <c r="D14" s="75">
        <v>801570221</v>
      </c>
      <c r="E14" s="75">
        <v>843493229</v>
      </c>
      <c r="F14" s="93">
        <f>D14-E14</f>
        <v>-41923008</v>
      </c>
      <c r="G14" s="78"/>
      <c r="H14" s="65"/>
      <c r="I14" s="68"/>
      <c r="J14" s="68"/>
      <c r="K14" s="92"/>
    </row>
    <row r="15" spans="2:11" s="64" customFormat="1" ht="18" customHeight="1">
      <c r="B15" s="73"/>
      <c r="C15" s="77" t="s">
        <v>431</v>
      </c>
      <c r="D15" s="75">
        <v>46181233</v>
      </c>
      <c r="E15" s="75">
        <v>46181233</v>
      </c>
      <c r="F15" s="93">
        <f>D15-E15</f>
        <v>0</v>
      </c>
      <c r="G15" s="246" t="s">
        <v>246</v>
      </c>
      <c r="H15" s="247"/>
      <c r="I15" s="71">
        <f>I7+I12</f>
        <v>484502372</v>
      </c>
      <c r="J15" s="71">
        <f>J7+J12</f>
        <v>525528233</v>
      </c>
      <c r="K15" s="94">
        <f>K7+K12</f>
        <v>-41025861</v>
      </c>
    </row>
    <row r="16" spans="2:11" s="64" customFormat="1" ht="18" customHeight="1">
      <c r="B16" s="73"/>
      <c r="C16" s="77" t="s">
        <v>245</v>
      </c>
      <c r="D16" s="75">
        <v>1000000</v>
      </c>
      <c r="E16" s="75">
        <v>1000000</v>
      </c>
      <c r="F16" s="93">
        <f>D16-E16</f>
        <v>0</v>
      </c>
      <c r="G16" s="242" t="s">
        <v>369</v>
      </c>
      <c r="H16" s="243"/>
      <c r="I16" s="243"/>
      <c r="J16" s="243"/>
      <c r="K16" s="244"/>
    </row>
    <row r="17" spans="2:11" s="64" customFormat="1" ht="18" customHeight="1">
      <c r="B17" s="79" t="s">
        <v>248</v>
      </c>
      <c r="C17" s="80"/>
      <c r="D17" s="71">
        <f>SUM(D18:D26)</f>
        <v>214426275</v>
      </c>
      <c r="E17" s="71">
        <f>SUM(E18:E26)</f>
        <v>212887250</v>
      </c>
      <c r="F17" s="94">
        <f>SUM(F18:F26)</f>
        <v>1539025</v>
      </c>
      <c r="G17" s="67" t="s">
        <v>247</v>
      </c>
      <c r="H17" s="65"/>
      <c r="I17" s="68">
        <f>I18</f>
        <v>111285465</v>
      </c>
      <c r="J17" s="68">
        <f>J18</f>
        <v>111285465</v>
      </c>
      <c r="K17" s="68">
        <f>K18</f>
        <v>0</v>
      </c>
    </row>
    <row r="18" spans="2:11" s="64" customFormat="1" ht="18" customHeight="1">
      <c r="B18" s="73"/>
      <c r="C18" s="77" t="s">
        <v>250</v>
      </c>
      <c r="D18" s="75">
        <v>29100146</v>
      </c>
      <c r="E18" s="75">
        <v>32443330</v>
      </c>
      <c r="F18" s="93">
        <f aca="true" t="shared" si="0" ref="F18:F25">D18-E18</f>
        <v>-3343184</v>
      </c>
      <c r="H18" s="64" t="s">
        <v>249</v>
      </c>
      <c r="I18" s="75">
        <v>111285465</v>
      </c>
      <c r="J18" s="75">
        <v>111285465</v>
      </c>
      <c r="K18" s="75">
        <f>I18-J18</f>
        <v>0</v>
      </c>
    </row>
    <row r="19" spans="2:11" s="64" customFormat="1" ht="18" customHeight="1">
      <c r="B19" s="73"/>
      <c r="C19" s="77" t="s">
        <v>252</v>
      </c>
      <c r="D19" s="75">
        <v>92401</v>
      </c>
      <c r="E19" s="75">
        <v>115500</v>
      </c>
      <c r="F19" s="93">
        <f t="shared" si="0"/>
        <v>-23099</v>
      </c>
      <c r="G19" s="79" t="s">
        <v>251</v>
      </c>
      <c r="H19" s="70"/>
      <c r="I19" s="71">
        <f>I20</f>
        <v>284430778</v>
      </c>
      <c r="J19" s="71">
        <f>J20</f>
        <v>302893253</v>
      </c>
      <c r="K19" s="94">
        <f>K20</f>
        <v>-18462475</v>
      </c>
    </row>
    <row r="20" spans="2:11" s="64" customFormat="1" ht="18" customHeight="1">
      <c r="B20" s="73"/>
      <c r="C20" s="77" t="s">
        <v>253</v>
      </c>
      <c r="D20" s="75">
        <v>4408016</v>
      </c>
      <c r="E20" s="75">
        <v>9126902</v>
      </c>
      <c r="F20" s="93">
        <f t="shared" si="0"/>
        <v>-4718886</v>
      </c>
      <c r="G20" s="79"/>
      <c r="H20" s="70" t="s">
        <v>251</v>
      </c>
      <c r="I20" s="71">
        <v>284430778</v>
      </c>
      <c r="J20" s="71">
        <v>302893253</v>
      </c>
      <c r="K20" s="94">
        <f>I20-J20</f>
        <v>-18462475</v>
      </c>
    </row>
    <row r="21" spans="2:11" s="64" customFormat="1" ht="18" customHeight="1">
      <c r="B21" s="73"/>
      <c r="C21" s="77" t="s">
        <v>255</v>
      </c>
      <c r="D21" s="75">
        <v>9620572</v>
      </c>
      <c r="E21" s="75">
        <v>9878178</v>
      </c>
      <c r="F21" s="93">
        <f t="shared" si="0"/>
        <v>-257606</v>
      </c>
      <c r="G21" s="79" t="s">
        <v>373</v>
      </c>
      <c r="H21" s="70"/>
      <c r="I21" s="71">
        <f>I22</f>
        <v>170000000</v>
      </c>
      <c r="J21" s="71">
        <f>J22</f>
        <v>160000000</v>
      </c>
      <c r="K21" s="94">
        <f>I21-J21</f>
        <v>10000000</v>
      </c>
    </row>
    <row r="22" spans="2:11" s="64" customFormat="1" ht="18" customHeight="1">
      <c r="B22" s="73"/>
      <c r="C22" s="77" t="s">
        <v>426</v>
      </c>
      <c r="D22" s="75">
        <v>1059550</v>
      </c>
      <c r="E22" s="75">
        <v>1177750</v>
      </c>
      <c r="F22" s="93">
        <f t="shared" si="0"/>
        <v>-118200</v>
      </c>
      <c r="G22" s="79"/>
      <c r="H22" s="70" t="s">
        <v>429</v>
      </c>
      <c r="I22" s="71">
        <v>170000000</v>
      </c>
      <c r="J22" s="71">
        <v>160000000</v>
      </c>
      <c r="K22" s="94">
        <f>I22-J22</f>
        <v>10000000</v>
      </c>
    </row>
    <row r="23" spans="2:11" s="64" customFormat="1" ht="18" customHeight="1">
      <c r="B23" s="73"/>
      <c r="C23" s="77" t="s">
        <v>263</v>
      </c>
      <c r="D23" s="75">
        <v>10000</v>
      </c>
      <c r="E23" s="75">
        <v>10000</v>
      </c>
      <c r="F23" s="93">
        <f t="shared" si="0"/>
        <v>0</v>
      </c>
      <c r="G23" s="79" t="s">
        <v>254</v>
      </c>
      <c r="H23" s="70"/>
      <c r="I23" s="71">
        <f>I24</f>
        <v>322136662</v>
      </c>
      <c r="J23" s="71">
        <f>J24</f>
        <v>295156595</v>
      </c>
      <c r="K23" s="94">
        <f>K24</f>
        <v>26980067</v>
      </c>
    </row>
    <row r="24" spans="2:11" s="64" customFormat="1" ht="18" customHeight="1">
      <c r="B24" s="73"/>
      <c r="C24" s="77" t="s">
        <v>430</v>
      </c>
      <c r="D24" s="75">
        <v>170000000</v>
      </c>
      <c r="E24" s="75">
        <v>160000000</v>
      </c>
      <c r="F24" s="93">
        <f t="shared" si="0"/>
        <v>10000000</v>
      </c>
      <c r="H24" s="64" t="s">
        <v>254</v>
      </c>
      <c r="I24" s="75">
        <v>322136662</v>
      </c>
      <c r="J24" s="75">
        <v>295156595</v>
      </c>
      <c r="K24" s="93">
        <f>I24-J24</f>
        <v>26980067</v>
      </c>
    </row>
    <row r="25" spans="2:11" s="64" customFormat="1" ht="18" customHeight="1">
      <c r="B25" s="73"/>
      <c r="C25" s="77" t="s">
        <v>256</v>
      </c>
      <c r="D25" s="75">
        <v>135590</v>
      </c>
      <c r="E25" s="75">
        <v>135590</v>
      </c>
      <c r="F25" s="93">
        <f t="shared" si="0"/>
        <v>0</v>
      </c>
      <c r="G25" s="78"/>
      <c r="H25" s="65" t="s">
        <v>257</v>
      </c>
      <c r="I25" s="81" t="s">
        <v>433</v>
      </c>
      <c r="J25" s="81" t="s">
        <v>432</v>
      </c>
      <c r="K25" s="81" t="s">
        <v>434</v>
      </c>
    </row>
    <row r="26" spans="2:11" s="64" customFormat="1" ht="18" customHeight="1">
      <c r="B26" s="78"/>
      <c r="C26" s="77"/>
      <c r="D26" s="75"/>
      <c r="E26" s="75"/>
      <c r="F26" s="93"/>
      <c r="G26" s="67" t="s">
        <v>258</v>
      </c>
      <c r="H26" s="65"/>
      <c r="I26" s="68">
        <f>I17+I19+I23+I21</f>
        <v>887852905</v>
      </c>
      <c r="J26" s="68">
        <f>J17+J19+J23+J21</f>
        <v>869335313</v>
      </c>
      <c r="K26" s="68">
        <f>K17+K19+K23+K21</f>
        <v>18517592</v>
      </c>
    </row>
    <row r="27" spans="2:12" s="64" customFormat="1" ht="18" customHeight="1">
      <c r="B27" s="69" t="s">
        <v>259</v>
      </c>
      <c r="C27" s="69"/>
      <c r="D27" s="71">
        <f>D7+D12</f>
        <v>1372355277</v>
      </c>
      <c r="E27" s="71">
        <f>E7+E12</f>
        <v>1394863546</v>
      </c>
      <c r="F27" s="94">
        <f>F7+F12</f>
        <v>-22508269</v>
      </c>
      <c r="G27" s="67" t="s">
        <v>260</v>
      </c>
      <c r="H27" s="70"/>
      <c r="I27" s="71">
        <f>I15+I26</f>
        <v>1372355277</v>
      </c>
      <c r="J27" s="71">
        <f>J15+J26</f>
        <v>1394863546</v>
      </c>
      <c r="K27" s="94">
        <f>K15+K26</f>
        <v>-22508269</v>
      </c>
      <c r="L27" s="72">
        <f>F27-K27</f>
        <v>0</v>
      </c>
    </row>
    <row r="28" s="64" customFormat="1" ht="18" customHeight="1"/>
    <row r="29" spans="2:6" s="64" customFormat="1" ht="18" customHeight="1">
      <c r="B29" s="64" t="s">
        <v>363</v>
      </c>
      <c r="E29" s="76">
        <v>542397061</v>
      </c>
      <c r="F29" s="64" t="s">
        <v>347</v>
      </c>
    </row>
    <row r="30" spans="2:10" s="64" customFormat="1" ht="18" customHeight="1">
      <c r="B30" s="64" t="s">
        <v>364</v>
      </c>
      <c r="E30" s="76"/>
      <c r="J30" s="76"/>
    </row>
    <row r="31" spans="2:10" s="64" customFormat="1" ht="18" customHeight="1">
      <c r="B31" s="64" t="s">
        <v>365</v>
      </c>
      <c r="E31" s="76"/>
      <c r="J31" s="76"/>
    </row>
    <row r="32" spans="2:10" s="64" customFormat="1" ht="18" customHeight="1">
      <c r="B32" s="64" t="s">
        <v>383</v>
      </c>
      <c r="E32" s="76"/>
      <c r="J32" s="76"/>
    </row>
    <row r="33" spans="2:10" s="64" customFormat="1" ht="18" customHeight="1">
      <c r="B33" s="64" t="s">
        <v>381</v>
      </c>
      <c r="E33" s="76"/>
      <c r="J33" s="76"/>
    </row>
    <row r="34" spans="3:10" s="64" customFormat="1" ht="18" customHeight="1">
      <c r="C34" s="64" t="s">
        <v>438</v>
      </c>
      <c r="E34" s="76">
        <v>321949</v>
      </c>
      <c r="F34" s="64" t="s">
        <v>347</v>
      </c>
      <c r="J34" s="76"/>
    </row>
    <row r="35" s="64" customFormat="1" ht="18" customHeight="1">
      <c r="B35" s="64" t="s">
        <v>382</v>
      </c>
    </row>
    <row r="36" spans="2:6" s="64" customFormat="1" ht="18" customHeight="1">
      <c r="B36" s="64" t="s">
        <v>366</v>
      </c>
      <c r="E36" s="76">
        <v>798164334</v>
      </c>
      <c r="F36" s="64" t="s">
        <v>347</v>
      </c>
    </row>
    <row r="37" spans="2:11" s="64" customFormat="1" ht="18" customHeight="1">
      <c r="B37" s="64" t="s">
        <v>367</v>
      </c>
      <c r="F37" s="2"/>
      <c r="G37" s="2"/>
      <c r="H37" s="2"/>
      <c r="I37" s="2"/>
      <c r="J37" s="2"/>
      <c r="K37" s="2"/>
    </row>
    <row r="38" spans="2:6" s="64" customFormat="1" ht="18" customHeight="1">
      <c r="B38" s="64" t="s">
        <v>368</v>
      </c>
      <c r="E38" s="91">
        <v>457710000</v>
      </c>
      <c r="F38" s="64" t="s">
        <v>347</v>
      </c>
    </row>
    <row r="39" spans="3:6" s="64" customFormat="1" ht="24.75" customHeight="1">
      <c r="C39" s="82"/>
      <c r="F39" s="76"/>
    </row>
    <row r="40" s="64" customFormat="1" ht="17.25" customHeight="1"/>
  </sheetData>
  <sheetProtection/>
  <mergeCells count="8">
    <mergeCell ref="G16:K16"/>
    <mergeCell ref="B2:K2"/>
    <mergeCell ref="G15:H15"/>
    <mergeCell ref="B5:F5"/>
    <mergeCell ref="G5:K5"/>
    <mergeCell ref="B6:C6"/>
    <mergeCell ref="G6:H6"/>
    <mergeCell ref="B3:K3"/>
  </mergeCells>
  <printOptions horizontalCentered="1"/>
  <pageMargins left="0.1968503937007874" right="0" top="0.5905511811023623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事務所</cp:lastModifiedBy>
  <cp:lastPrinted>2015-07-17T05:35:44Z</cp:lastPrinted>
  <dcterms:created xsi:type="dcterms:W3CDTF">1997-01-08T22:48:59Z</dcterms:created>
  <dcterms:modified xsi:type="dcterms:W3CDTF">2015-10-02T05:16:51Z</dcterms:modified>
  <cp:category/>
  <cp:version/>
  <cp:contentType/>
  <cp:contentStatus/>
</cp:coreProperties>
</file>