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35170EF2-00A9-45B2-A58F-3F5DFDF075AE}" xr6:coauthVersionLast="47" xr6:coauthVersionMax="47" xr10:uidLastSave="{00000000-0000-0000-0000-000000000000}"/>
  <bookViews>
    <workbookView xWindow="-120" yWindow="-120" windowWidth="29040" windowHeight="15840" xr2:uid="{B719CE4B-D449-46C5-BD70-C0B06023EB32}"/>
  </bookViews>
  <sheets>
    <sheet name="福）寿幸会" sheetId="1" r:id="rId1"/>
  </sheets>
  <definedNames>
    <definedName name="_xlnm.Print_Titles" localSheetId="0">'福）寿幸会'!$1:$5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4" i="1" l="1"/>
  <c r="F113" i="1"/>
  <c r="E113" i="1"/>
  <c r="G113" i="1" s="1"/>
  <c r="G112" i="1"/>
  <c r="G111" i="1"/>
  <c r="G109" i="1"/>
  <c r="F106" i="1"/>
  <c r="G106" i="1" s="1"/>
  <c r="E106" i="1"/>
  <c r="G105" i="1"/>
  <c r="G104" i="1"/>
  <c r="F104" i="1"/>
  <c r="F107" i="1" s="1"/>
  <c r="E104" i="1"/>
  <c r="E107" i="1" s="1"/>
  <c r="G107" i="1" s="1"/>
  <c r="G100" i="1"/>
  <c r="F99" i="1"/>
  <c r="F101" i="1" s="1"/>
  <c r="E99" i="1"/>
  <c r="E101" i="1" s="1"/>
  <c r="G98" i="1"/>
  <c r="G97" i="1"/>
  <c r="E96" i="1"/>
  <c r="G95" i="1"/>
  <c r="G94" i="1"/>
  <c r="G93" i="1"/>
  <c r="G92" i="1"/>
  <c r="F92" i="1"/>
  <c r="F96" i="1" s="1"/>
  <c r="F102" i="1" s="1"/>
  <c r="E92" i="1"/>
  <c r="G91" i="1"/>
  <c r="G90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F65" i="1"/>
  <c r="G65" i="1" s="1"/>
  <c r="E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F50" i="1"/>
  <c r="E50" i="1"/>
  <c r="G50" i="1" s="1"/>
  <c r="G49" i="1"/>
  <c r="G48" i="1"/>
  <c r="G47" i="1"/>
  <c r="G46" i="1"/>
  <c r="G45" i="1"/>
  <c r="G44" i="1"/>
  <c r="G43" i="1"/>
  <c r="G42" i="1"/>
  <c r="G41" i="1"/>
  <c r="F40" i="1"/>
  <c r="F88" i="1" s="1"/>
  <c r="E40" i="1"/>
  <c r="E88" i="1" s="1"/>
  <c r="G38" i="1"/>
  <c r="F37" i="1"/>
  <c r="E37" i="1"/>
  <c r="G37" i="1" s="1"/>
  <c r="G36" i="1"/>
  <c r="G35" i="1"/>
  <c r="G34" i="1"/>
  <c r="G33" i="1"/>
  <c r="G32" i="1"/>
  <c r="G31" i="1"/>
  <c r="G30" i="1"/>
  <c r="G29" i="1"/>
  <c r="G28" i="1"/>
  <c r="G27" i="1"/>
  <c r="G26" i="1"/>
  <c r="F25" i="1"/>
  <c r="E25" i="1"/>
  <c r="G25" i="1" s="1"/>
  <c r="G24" i="1"/>
  <c r="G23" i="1"/>
  <c r="G22" i="1"/>
  <c r="F21" i="1"/>
  <c r="E21" i="1"/>
  <c r="G21" i="1" s="1"/>
  <c r="G20" i="1"/>
  <c r="G19" i="1"/>
  <c r="F18" i="1"/>
  <c r="E18" i="1"/>
  <c r="G18" i="1" s="1"/>
  <c r="G17" i="1"/>
  <c r="G16" i="1"/>
  <c r="G15" i="1"/>
  <c r="G14" i="1"/>
  <c r="G13" i="1"/>
  <c r="G12" i="1"/>
  <c r="F11" i="1"/>
  <c r="F6" i="1" s="1"/>
  <c r="F39" i="1" s="1"/>
  <c r="F89" i="1" s="1"/>
  <c r="E11" i="1"/>
  <c r="G10" i="1"/>
  <c r="G9" i="1"/>
  <c r="G8" i="1"/>
  <c r="F7" i="1"/>
  <c r="E7" i="1"/>
  <c r="E6" i="1" s="1"/>
  <c r="G101" i="1" l="1"/>
  <c r="E102" i="1"/>
  <c r="G102" i="1" s="1"/>
  <c r="F103" i="1"/>
  <c r="F108" i="1" s="1"/>
  <c r="F110" i="1" s="1"/>
  <c r="F115" i="1" s="1"/>
  <c r="G88" i="1"/>
  <c r="G6" i="1"/>
  <c r="E39" i="1"/>
  <c r="G96" i="1"/>
  <c r="G11" i="1"/>
  <c r="G40" i="1"/>
  <c r="G7" i="1"/>
  <c r="G99" i="1"/>
  <c r="G39" i="1" l="1"/>
  <c r="E89" i="1"/>
  <c r="E103" i="1" l="1"/>
  <c r="G89" i="1"/>
  <c r="G103" i="1" l="1"/>
  <c r="E108" i="1"/>
  <c r="E110" i="1" l="1"/>
  <c r="G108" i="1"/>
  <c r="G110" i="1" l="1"/>
  <c r="E115" i="1"/>
  <c r="G115" i="1" s="1"/>
</calcChain>
</file>

<file path=xl/sharedStrings.xml><?xml version="1.0" encoding="utf-8"?>
<sst xmlns="http://schemas.openxmlformats.org/spreadsheetml/2006/main" count="128" uniqueCount="122">
  <si>
    <t>第二号第四様式（第二十三条第四項関係）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</si>
  <si>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福）寿幸会拠点区分  事業活動計算書</t>
    <phoneticPr fontId="4"/>
  </si>
  <si>
    <t>（自）令和4年4月1日  （至）令和5年3月31日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</si>
  <si>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</si>
  <si>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</si>
  <si>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</si>
  <si>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</si>
  <si>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</si>
  <si>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</si>
  <si>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</si>
  <si>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介護保険事業収益</t>
  </si>
  <si>
    <t>　施設介護料収益</t>
  </si>
  <si>
    <t>　　介護報酬収益</t>
  </si>
  <si>
    <t>　　利用者負担金収益（公費）</t>
  </si>
  <si>
    <t>　　利用者負担金収益（一般）</t>
  </si>
  <si>
    <t>　居宅介護料収益</t>
  </si>
  <si>
    <t>　　介護予防報酬収益</t>
  </si>
  <si>
    <t>　　介護負担金収益（公費）</t>
  </si>
  <si>
    <t>　　介護負担金収益（一般）</t>
  </si>
  <si>
    <t>　　介護予防負担金収益（公費）</t>
  </si>
  <si>
    <t>　　介護予防負担金収益（一般）</t>
  </si>
  <si>
    <t>　居宅介護支援介護料収益</t>
  </si>
  <si>
    <t>　　居宅介護支援介護料収益</t>
  </si>
  <si>
    <t>　　介護予防支援介護料収益</t>
  </si>
  <si>
    <t>　介護予防・日常生活支援総合事業収益</t>
  </si>
  <si>
    <t>　　事業費収益</t>
  </si>
  <si>
    <t>　　事業負担金収益（公費）</t>
  </si>
  <si>
    <t>　　事業負担金収益（一般）</t>
  </si>
  <si>
    <t>　利用者等利用料収益</t>
  </si>
  <si>
    <t>　　施設サービス利用料収益</t>
  </si>
  <si>
    <t>　　居宅介護サービス利用料収益</t>
  </si>
  <si>
    <t>　　地域密着型介護サービス利用料収益</t>
  </si>
  <si>
    <t>　　食費収益（公費）</t>
  </si>
  <si>
    <t>　　食費収益（一般）</t>
  </si>
  <si>
    <t>　　食費収益（特定）</t>
  </si>
  <si>
    <t>　　居住費収益（公費）</t>
  </si>
  <si>
    <t>　　居住費収益（一般）</t>
  </si>
  <si>
    <t>　　居住費収益（特定）</t>
  </si>
  <si>
    <t>　　介護予防・日常生活支援総合事業利用料収益</t>
  </si>
  <si>
    <t>　　その他の利用料収益</t>
  </si>
  <si>
    <t>　その他の事業収益</t>
  </si>
  <si>
    <t>　　受託事業収益（公費）</t>
  </si>
  <si>
    <t>サービス活動収益計（１）</t>
  </si>
  <si>
    <t>費用</t>
  </si>
  <si>
    <t>人件費</t>
  </si>
  <si>
    <t>　役員報酬</t>
  </si>
  <si>
    <t>　職員給料</t>
  </si>
  <si>
    <t>　職員賞与</t>
  </si>
  <si>
    <t>　賞与引当金繰入</t>
  </si>
  <si>
    <t>　役員退職慰労引当金繰入</t>
  </si>
  <si>
    <t>　非常勤職員給与</t>
  </si>
  <si>
    <t>　派遣職員費</t>
  </si>
  <si>
    <t>　退職給付費用</t>
  </si>
  <si>
    <t>　法定福利費</t>
  </si>
  <si>
    <t>事業費</t>
  </si>
  <si>
    <t>　給食費</t>
  </si>
  <si>
    <t>　介護用品費</t>
  </si>
  <si>
    <t>　医薬品費</t>
  </si>
  <si>
    <t>　診療・療養等材料費</t>
  </si>
  <si>
    <t>　保健衛生費</t>
  </si>
  <si>
    <t>　被服費</t>
  </si>
  <si>
    <t>　教養娯楽費</t>
  </si>
  <si>
    <t>　日用品費</t>
  </si>
  <si>
    <t>　水道光熱費</t>
  </si>
  <si>
    <t>　消耗器具備品費</t>
  </si>
  <si>
    <t>　保険料</t>
  </si>
  <si>
    <t>　賃借料</t>
  </si>
  <si>
    <t>　車輌費</t>
  </si>
  <si>
    <t>　雑費</t>
  </si>
  <si>
    <t>事務費</t>
  </si>
  <si>
    <t>　福利厚生費</t>
  </si>
  <si>
    <t>　職員被服費</t>
  </si>
  <si>
    <t>　旅費交通費</t>
  </si>
  <si>
    <t>　研修研究費</t>
  </si>
  <si>
    <t>　事務消耗品費</t>
  </si>
  <si>
    <t>　印刷製本費</t>
  </si>
  <si>
    <t>　修繕費</t>
  </si>
  <si>
    <t>　通信運搬費</t>
  </si>
  <si>
    <t>　会議費</t>
  </si>
  <si>
    <t>　広報費</t>
  </si>
  <si>
    <t>　業務委託費</t>
  </si>
  <si>
    <t>　手数料</t>
  </si>
  <si>
    <t>　租税公課</t>
  </si>
  <si>
    <t>　保守料</t>
  </si>
  <si>
    <t>　渉外費</t>
  </si>
  <si>
    <t>　諸会費</t>
  </si>
  <si>
    <t>減価償却費</t>
  </si>
  <si>
    <t>国庫補助金等特別積立金取崩額</t>
  </si>
  <si>
    <t>貸倒損失額</t>
  </si>
  <si>
    <t>貸倒引当金繰入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</si>
  <si>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</si>
  <si>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</si>
  <si>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</si>
  <si>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</si>
  <si>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受取利息配当金収益</t>
  </si>
  <si>
    <t>社会福祉連携推進業務貸付金受取利息収益</t>
  </si>
  <si>
    <t>その他のサービス活動外収益</t>
  </si>
  <si>
    <t>　受入研修費収益</t>
  </si>
  <si>
    <t>　利用者等外給食収益</t>
  </si>
  <si>
    <t>　雑収益</t>
  </si>
  <si>
    <t>サービス活動外収益計（４）</t>
  </si>
  <si>
    <t>支払利息</t>
  </si>
  <si>
    <t>社会福祉連携推進業務借入金支払利息</t>
  </si>
  <si>
    <t>その他のサービス活動外費用</t>
  </si>
  <si>
    <t>　利用者等外給食費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</si>
  <si>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</si>
  <si>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</si>
  <si>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</si>
  <si>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</si>
  <si>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特別収益計（８）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</si>
  <si>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</si>
  <si>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</si>
  <si>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</si>
  <si>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</si>
  <si>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</si>
  <si>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</si>
  <si>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</si>
  <si>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</si>
  <si>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</si>
  <si>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</si>
  <si>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　（何）積立金積立額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</si>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</sst>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horizontal="left" vertical="center" textRotation="255"/>
    </xf>
    <xf numFmtId="0" fontId="7" fillId="0" borderId="10" xfId="2" applyFont="1" applyBorder="1" applyAlignment="1">
      <alignment vertical="center"/>
    </xf>
    <xf numFmtId="0" fontId="7" fillId="0" borderId="11" xfId="2" applyFont="1" applyBorder="1" applyAlignment="1">
      <alignment horizontal="left" vertical="top" shrinkToFit="1"/>
    </xf>
    <xf numFmtId="176" fontId="9" fillId="0" borderId="11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12" xfId="2" applyFont="1" applyBorder="1">
      <alignment horizontal="left" vertical="top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F427805F-E635-4D6A-8F40-D0F22326B447}"/>
    <cellStyle name="標準 3" xfId="1" xr:uid="{F5750540-9D79-467E-9F3C-A813101C17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8BF05-8F45-41C1-AFFC-A4CD60D28F31}">
  <sheetPr>
    <pageSetUpPr fitToPage="1"/>
  </sheetPr>
  <dimension ref="B1:G115"/>
  <sheetViews>
    <sheetView showGridLines="0" tabSelected="1" workbookViewId="0"/>
  </sheetViews>
  <sheetFormatPr defaultRowHeight="18.75" x14ac:dyDescent="0.4"/>
  <cols>
    <col min="1" max="3" width="2.875" customWidth="1"/>
    <col min="4" max="4" width="59.75" customWidth="1"/>
    <col min="5" max="7" width="20.75" customWidth="1"/>
  </cols>
  <sheetData>
    <row r="1" spans="2:7" ht="21" x14ac:dyDescent="0.4">
      <c r="B1" s="1"/>
      <c r="C1" s="1"/>
      <c r="D1" s="1"/>
      <c r="E1" s="2"/>
      <c r="F1" s="2"/>
      <c r="G1" s="3" t="s">
        <v>0</v>
      </c>
    </row>
    <row r="2" spans="2:7" ht="21" x14ac:dyDescent="0.4">
      <c r="B2" s="4" t="s">
        <v>1</v>
      </c>
      <c r="C2" s="4"/>
      <c r="D2" s="4"/>
      <c r="E2" s="4"/>
      <c r="F2" s="4"/>
      <c r="G2" s="4"/>
    </row>
    <row r="3" spans="2:7" ht="21" x14ac:dyDescent="0.4">
      <c r="B3" s="5" t="s">
        <v>2</v>
      </c>
      <c r="C3" s="5"/>
      <c r="D3" s="5"/>
      <c r="E3" s="5"/>
      <c r="F3" s="5"/>
      <c r="G3" s="5"/>
    </row>
    <row r="4" spans="2:7" x14ac:dyDescent="0.4">
      <c r="B4" s="6"/>
      <c r="C4" s="6"/>
      <c r="D4" s="6"/>
      <c r="E4" s="6"/>
      <c r="F4" s="2"/>
      <c r="G4" s="6" t="s">
        <v>3</v>
      </c>
    </row>
    <row r="5" spans="2:7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">
      <c r="B6" s="9" t="s">
        <v>8</v>
      </c>
      <c r="C6" s="9" t="s">
        <v>9</v>
      </c>
      <c r="D6" s="10" t="s">
        <v>10</v>
      </c>
      <c r="E6" s="11">
        <f>+E7+E11+E18+E21+E25+E37</f>
        <v>470204511</v>
      </c>
      <c r="F6" s="11">
        <f>+F7+F11+F18+F21+F25+F37</f>
        <v>505115957</v>
      </c>
      <c r="G6" s="11">
        <f>E6-F6</f>
        <v>-34911446</v>
      </c>
    </row>
    <row r="7" spans="2:7" x14ac:dyDescent="0.4">
      <c r="B7" s="12"/>
      <c r="C7" s="12"/>
      <c r="D7" s="13" t="s">
        <v>11</v>
      </c>
      <c r="E7" s="14">
        <f>+E8+E9+E10</f>
        <v>288108278</v>
      </c>
      <c r="F7" s="14">
        <f>+F8+F9+F10</f>
        <v>309813423</v>
      </c>
      <c r="G7" s="14">
        <f t="shared" ref="G7:G70" si="0">E7-F7</f>
        <v>-21705145</v>
      </c>
    </row>
    <row r="8" spans="2:7" x14ac:dyDescent="0.4">
      <c r="B8" s="12"/>
      <c r="C8" s="12"/>
      <c r="D8" s="13" t="s">
        <v>12</v>
      </c>
      <c r="E8" s="14">
        <v>256840763</v>
      </c>
      <c r="F8" s="14">
        <v>275470727</v>
      </c>
      <c r="G8" s="14">
        <f t="shared" si="0"/>
        <v>-18629964</v>
      </c>
    </row>
    <row r="9" spans="2:7" x14ac:dyDescent="0.4">
      <c r="B9" s="12"/>
      <c r="C9" s="12"/>
      <c r="D9" s="13" t="s">
        <v>13</v>
      </c>
      <c r="E9" s="14">
        <v>31267515</v>
      </c>
      <c r="F9" s="14"/>
      <c r="G9" s="14">
        <f t="shared" si="0"/>
        <v>31267515</v>
      </c>
    </row>
    <row r="10" spans="2:7" x14ac:dyDescent="0.4">
      <c r="B10" s="12"/>
      <c r="C10" s="12"/>
      <c r="D10" s="13" t="s">
        <v>14</v>
      </c>
      <c r="E10" s="14"/>
      <c r="F10" s="14">
        <v>34342696</v>
      </c>
      <c r="G10" s="14">
        <f t="shared" si="0"/>
        <v>-34342696</v>
      </c>
    </row>
    <row r="11" spans="2:7" x14ac:dyDescent="0.4">
      <c r="B11" s="12"/>
      <c r="C11" s="12"/>
      <c r="D11" s="13" t="s">
        <v>15</v>
      </c>
      <c r="E11" s="14">
        <f>+E12+E13+E14+E15+E16+E17</f>
        <v>60502406</v>
      </c>
      <c r="F11" s="14">
        <f>+F12+F13+F14+F15+F16+F17</f>
        <v>67101699</v>
      </c>
      <c r="G11" s="14">
        <f t="shared" si="0"/>
        <v>-6599293</v>
      </c>
    </row>
    <row r="12" spans="2:7" x14ac:dyDescent="0.4">
      <c r="B12" s="12"/>
      <c r="C12" s="12"/>
      <c r="D12" s="13" t="s">
        <v>12</v>
      </c>
      <c r="E12" s="14">
        <v>52853071</v>
      </c>
      <c r="F12" s="14">
        <v>59438261</v>
      </c>
      <c r="G12" s="14">
        <f t="shared" si="0"/>
        <v>-6585190</v>
      </c>
    </row>
    <row r="13" spans="2:7" x14ac:dyDescent="0.4">
      <c r="B13" s="12"/>
      <c r="C13" s="12"/>
      <c r="D13" s="13" t="s">
        <v>16</v>
      </c>
      <c r="E13" s="14">
        <v>2462786</v>
      </c>
      <c r="F13" s="14">
        <v>1411463</v>
      </c>
      <c r="G13" s="14">
        <f t="shared" si="0"/>
        <v>1051323</v>
      </c>
    </row>
    <row r="14" spans="2:7" x14ac:dyDescent="0.4">
      <c r="B14" s="12"/>
      <c r="C14" s="12"/>
      <c r="D14" s="13" t="s">
        <v>17</v>
      </c>
      <c r="E14" s="14"/>
      <c r="F14" s="14"/>
      <c r="G14" s="14">
        <f t="shared" si="0"/>
        <v>0</v>
      </c>
    </row>
    <row r="15" spans="2:7" x14ac:dyDescent="0.4">
      <c r="B15" s="12"/>
      <c r="C15" s="12"/>
      <c r="D15" s="13" t="s">
        <v>18</v>
      </c>
      <c r="E15" s="14">
        <v>5156588</v>
      </c>
      <c r="F15" s="14">
        <v>6239456</v>
      </c>
      <c r="G15" s="14">
        <f t="shared" si="0"/>
        <v>-1082868</v>
      </c>
    </row>
    <row r="16" spans="2:7" x14ac:dyDescent="0.4">
      <c r="B16" s="12"/>
      <c r="C16" s="12"/>
      <c r="D16" s="13" t="s">
        <v>19</v>
      </c>
      <c r="E16" s="14"/>
      <c r="F16" s="14"/>
      <c r="G16" s="14">
        <f t="shared" si="0"/>
        <v>0</v>
      </c>
    </row>
    <row r="17" spans="2:7" x14ac:dyDescent="0.4">
      <c r="B17" s="12"/>
      <c r="C17" s="12"/>
      <c r="D17" s="13" t="s">
        <v>20</v>
      </c>
      <c r="E17" s="14">
        <v>29961</v>
      </c>
      <c r="F17" s="14">
        <v>12519</v>
      </c>
      <c r="G17" s="14">
        <f t="shared" si="0"/>
        <v>17442</v>
      </c>
    </row>
    <row r="18" spans="2:7" x14ac:dyDescent="0.4">
      <c r="B18" s="12"/>
      <c r="C18" s="12"/>
      <c r="D18" s="13" t="s">
        <v>21</v>
      </c>
      <c r="E18" s="14">
        <f>+E19+E20</f>
        <v>3678030</v>
      </c>
      <c r="F18" s="14">
        <f>+F19+F20</f>
        <v>4308497</v>
      </c>
      <c r="G18" s="14">
        <f t="shared" si="0"/>
        <v>-630467</v>
      </c>
    </row>
    <row r="19" spans="2:7" x14ac:dyDescent="0.4">
      <c r="B19" s="12"/>
      <c r="C19" s="12"/>
      <c r="D19" s="13" t="s">
        <v>22</v>
      </c>
      <c r="E19" s="14">
        <v>3678030</v>
      </c>
      <c r="F19" s="14">
        <v>4308497</v>
      </c>
      <c r="G19" s="14">
        <f t="shared" si="0"/>
        <v>-630467</v>
      </c>
    </row>
    <row r="20" spans="2:7" x14ac:dyDescent="0.4">
      <c r="B20" s="12"/>
      <c r="C20" s="12"/>
      <c r="D20" s="13" t="s">
        <v>23</v>
      </c>
      <c r="E20" s="14"/>
      <c r="F20" s="14"/>
      <c r="G20" s="14">
        <f t="shared" si="0"/>
        <v>0</v>
      </c>
    </row>
    <row r="21" spans="2:7" x14ac:dyDescent="0.4">
      <c r="B21" s="12"/>
      <c r="C21" s="12"/>
      <c r="D21" s="13" t="s">
        <v>24</v>
      </c>
      <c r="E21" s="14">
        <f>+E22+E23+E24</f>
        <v>2384348</v>
      </c>
      <c r="F21" s="14">
        <f>+F22+F23+F24</f>
        <v>1443180</v>
      </c>
      <c r="G21" s="14">
        <f t="shared" si="0"/>
        <v>941168</v>
      </c>
    </row>
    <row r="22" spans="2:7" x14ac:dyDescent="0.4">
      <c r="B22" s="12"/>
      <c r="C22" s="12"/>
      <c r="D22" s="13" t="s">
        <v>25</v>
      </c>
      <c r="E22" s="14">
        <v>2147921</v>
      </c>
      <c r="F22" s="14">
        <v>1298839</v>
      </c>
      <c r="G22" s="14">
        <f t="shared" si="0"/>
        <v>849082</v>
      </c>
    </row>
    <row r="23" spans="2:7" x14ac:dyDescent="0.4">
      <c r="B23" s="12"/>
      <c r="C23" s="12"/>
      <c r="D23" s="13" t="s">
        <v>26</v>
      </c>
      <c r="E23" s="14"/>
      <c r="F23" s="14"/>
      <c r="G23" s="14">
        <f t="shared" si="0"/>
        <v>0</v>
      </c>
    </row>
    <row r="24" spans="2:7" x14ac:dyDescent="0.4">
      <c r="B24" s="12"/>
      <c r="C24" s="12"/>
      <c r="D24" s="13" t="s">
        <v>27</v>
      </c>
      <c r="E24" s="14">
        <v>236427</v>
      </c>
      <c r="F24" s="14">
        <v>144341</v>
      </c>
      <c r="G24" s="14">
        <f t="shared" si="0"/>
        <v>92086</v>
      </c>
    </row>
    <row r="25" spans="2:7" x14ac:dyDescent="0.4">
      <c r="B25" s="12"/>
      <c r="C25" s="12"/>
      <c r="D25" s="13" t="s">
        <v>28</v>
      </c>
      <c r="E25" s="14">
        <f>+E26+E27+E28+E29+E30+E31+E32+E33+E34+E35+E36</f>
        <v>112131449</v>
      </c>
      <c r="F25" s="14">
        <f>+F26+F27+F28+F29+F30+F31+F32+F33+F34+F35+F36</f>
        <v>122449158</v>
      </c>
      <c r="G25" s="14">
        <f t="shared" si="0"/>
        <v>-10317709</v>
      </c>
    </row>
    <row r="26" spans="2:7" x14ac:dyDescent="0.4">
      <c r="B26" s="12"/>
      <c r="C26" s="12"/>
      <c r="D26" s="13" t="s">
        <v>29</v>
      </c>
      <c r="E26" s="14">
        <v>3901506</v>
      </c>
      <c r="F26" s="14">
        <v>4042282</v>
      </c>
      <c r="G26" s="14">
        <f t="shared" si="0"/>
        <v>-140776</v>
      </c>
    </row>
    <row r="27" spans="2:7" x14ac:dyDescent="0.4">
      <c r="B27" s="12"/>
      <c r="C27" s="12"/>
      <c r="D27" s="13" t="s">
        <v>30</v>
      </c>
      <c r="E27" s="14">
        <v>86495</v>
      </c>
      <c r="F27" s="14">
        <v>1062082</v>
      </c>
      <c r="G27" s="14">
        <f t="shared" si="0"/>
        <v>-975587</v>
      </c>
    </row>
    <row r="28" spans="2:7" x14ac:dyDescent="0.4">
      <c r="B28" s="12"/>
      <c r="C28" s="12"/>
      <c r="D28" s="13" t="s">
        <v>31</v>
      </c>
      <c r="E28" s="14"/>
      <c r="F28" s="14"/>
      <c r="G28" s="14">
        <f t="shared" si="0"/>
        <v>0</v>
      </c>
    </row>
    <row r="29" spans="2:7" x14ac:dyDescent="0.4">
      <c r="B29" s="12"/>
      <c r="C29" s="12"/>
      <c r="D29" s="13" t="s">
        <v>32</v>
      </c>
      <c r="E29" s="14">
        <v>6031065</v>
      </c>
      <c r="F29" s="14">
        <v>8098772</v>
      </c>
      <c r="G29" s="14">
        <f t="shared" si="0"/>
        <v>-2067707</v>
      </c>
    </row>
    <row r="30" spans="2:7" x14ac:dyDescent="0.4">
      <c r="B30" s="12"/>
      <c r="C30" s="12"/>
      <c r="D30" s="13" t="s">
        <v>33</v>
      </c>
      <c r="E30" s="14">
        <v>39851163</v>
      </c>
      <c r="F30" s="14">
        <v>41677680</v>
      </c>
      <c r="G30" s="14">
        <f t="shared" si="0"/>
        <v>-1826517</v>
      </c>
    </row>
    <row r="31" spans="2:7" x14ac:dyDescent="0.4">
      <c r="B31" s="12"/>
      <c r="C31" s="12"/>
      <c r="D31" s="13" t="s">
        <v>34</v>
      </c>
      <c r="E31" s="14"/>
      <c r="F31" s="14"/>
      <c r="G31" s="14">
        <f t="shared" si="0"/>
        <v>0</v>
      </c>
    </row>
    <row r="32" spans="2:7" x14ac:dyDescent="0.4">
      <c r="B32" s="12"/>
      <c r="C32" s="12"/>
      <c r="D32" s="13" t="s">
        <v>35</v>
      </c>
      <c r="E32" s="14">
        <v>9668042</v>
      </c>
      <c r="F32" s="14">
        <v>11194942</v>
      </c>
      <c r="G32" s="14">
        <f t="shared" si="0"/>
        <v>-1526900</v>
      </c>
    </row>
    <row r="33" spans="2:7" x14ac:dyDescent="0.4">
      <c r="B33" s="12"/>
      <c r="C33" s="12"/>
      <c r="D33" s="13" t="s">
        <v>36</v>
      </c>
      <c r="E33" s="14">
        <v>52183278</v>
      </c>
      <c r="F33" s="14">
        <v>55975000</v>
      </c>
      <c r="G33" s="14">
        <f t="shared" si="0"/>
        <v>-3791722</v>
      </c>
    </row>
    <row r="34" spans="2:7" x14ac:dyDescent="0.4">
      <c r="B34" s="12"/>
      <c r="C34" s="12"/>
      <c r="D34" s="13" t="s">
        <v>37</v>
      </c>
      <c r="E34" s="14"/>
      <c r="F34" s="14"/>
      <c r="G34" s="14">
        <f t="shared" si="0"/>
        <v>0</v>
      </c>
    </row>
    <row r="35" spans="2:7" x14ac:dyDescent="0.4">
      <c r="B35" s="12"/>
      <c r="C35" s="12"/>
      <c r="D35" s="13" t="s">
        <v>38</v>
      </c>
      <c r="E35" s="14">
        <v>409900</v>
      </c>
      <c r="F35" s="14">
        <v>198400</v>
      </c>
      <c r="G35" s="14">
        <f t="shared" si="0"/>
        <v>211500</v>
      </c>
    </row>
    <row r="36" spans="2:7" x14ac:dyDescent="0.4">
      <c r="B36" s="12"/>
      <c r="C36" s="12"/>
      <c r="D36" s="13" t="s">
        <v>39</v>
      </c>
      <c r="E36" s="14"/>
      <c r="F36" s="14">
        <v>200000</v>
      </c>
      <c r="G36" s="14">
        <f t="shared" si="0"/>
        <v>-200000</v>
      </c>
    </row>
    <row r="37" spans="2:7" x14ac:dyDescent="0.4">
      <c r="B37" s="12"/>
      <c r="C37" s="12"/>
      <c r="D37" s="13" t="s">
        <v>40</v>
      </c>
      <c r="E37" s="14">
        <f>+E38</f>
        <v>3400000</v>
      </c>
      <c r="F37" s="14">
        <f>+F38</f>
        <v>0</v>
      </c>
      <c r="G37" s="14">
        <f t="shared" si="0"/>
        <v>3400000</v>
      </c>
    </row>
    <row r="38" spans="2:7" x14ac:dyDescent="0.4">
      <c r="B38" s="12"/>
      <c r="C38" s="12"/>
      <c r="D38" s="13" t="s">
        <v>41</v>
      </c>
      <c r="E38" s="14">
        <v>3400000</v>
      </c>
      <c r="F38" s="14"/>
      <c r="G38" s="14">
        <f t="shared" si="0"/>
        <v>3400000</v>
      </c>
    </row>
    <row r="39" spans="2:7" x14ac:dyDescent="0.4">
      <c r="B39" s="12"/>
      <c r="C39" s="15"/>
      <c r="D39" s="16" t="s">
        <v>42</v>
      </c>
      <c r="E39" s="17">
        <f>+E6</f>
        <v>470204511</v>
      </c>
      <c r="F39" s="17">
        <f>+F6</f>
        <v>505115957</v>
      </c>
      <c r="G39" s="17">
        <f t="shared" si="0"/>
        <v>-34911446</v>
      </c>
    </row>
    <row r="40" spans="2:7" x14ac:dyDescent="0.4">
      <c r="B40" s="12"/>
      <c r="C40" s="9" t="s">
        <v>43</v>
      </c>
      <c r="D40" s="13" t="s">
        <v>44</v>
      </c>
      <c r="E40" s="14">
        <f>+E41+E42+E43+E44+E45+E46+E47+E48+E49</f>
        <v>317195163</v>
      </c>
      <c r="F40" s="14">
        <f>+F41+F42+F43+F44+F45+F46+F47+F48+F49</f>
        <v>323220119</v>
      </c>
      <c r="G40" s="14">
        <f t="shared" si="0"/>
        <v>-6024956</v>
      </c>
    </row>
    <row r="41" spans="2:7" x14ac:dyDescent="0.4">
      <c r="B41" s="12"/>
      <c r="C41" s="12"/>
      <c r="D41" s="13" t="s">
        <v>45</v>
      </c>
      <c r="E41" s="14">
        <v>140000</v>
      </c>
      <c r="F41" s="14">
        <v>140000</v>
      </c>
      <c r="G41" s="14">
        <f t="shared" si="0"/>
        <v>0</v>
      </c>
    </row>
    <row r="42" spans="2:7" x14ac:dyDescent="0.4">
      <c r="B42" s="12"/>
      <c r="C42" s="12"/>
      <c r="D42" s="13" t="s">
        <v>46</v>
      </c>
      <c r="E42" s="14">
        <v>164171774</v>
      </c>
      <c r="F42" s="14">
        <v>163559922</v>
      </c>
      <c r="G42" s="14">
        <f t="shared" si="0"/>
        <v>611852</v>
      </c>
    </row>
    <row r="43" spans="2:7" x14ac:dyDescent="0.4">
      <c r="B43" s="12"/>
      <c r="C43" s="12"/>
      <c r="D43" s="13" t="s">
        <v>47</v>
      </c>
      <c r="E43" s="14">
        <v>35635570</v>
      </c>
      <c r="F43" s="14">
        <v>36649247</v>
      </c>
      <c r="G43" s="14">
        <f t="shared" si="0"/>
        <v>-1013677</v>
      </c>
    </row>
    <row r="44" spans="2:7" x14ac:dyDescent="0.4">
      <c r="B44" s="12"/>
      <c r="C44" s="12"/>
      <c r="D44" s="13" t="s">
        <v>48</v>
      </c>
      <c r="E44" s="14">
        <v>14272800</v>
      </c>
      <c r="F44" s="14">
        <v>15118390</v>
      </c>
      <c r="G44" s="14">
        <f t="shared" si="0"/>
        <v>-845590</v>
      </c>
    </row>
    <row r="45" spans="2:7" x14ac:dyDescent="0.4">
      <c r="B45" s="12"/>
      <c r="C45" s="12"/>
      <c r="D45" s="13" t="s">
        <v>49</v>
      </c>
      <c r="E45" s="14"/>
      <c r="F45" s="14"/>
      <c r="G45" s="14">
        <f t="shared" si="0"/>
        <v>0</v>
      </c>
    </row>
    <row r="46" spans="2:7" x14ac:dyDescent="0.4">
      <c r="B46" s="12"/>
      <c r="C46" s="12"/>
      <c r="D46" s="13" t="s">
        <v>50</v>
      </c>
      <c r="E46" s="14">
        <v>47280469</v>
      </c>
      <c r="F46" s="14">
        <v>49144657</v>
      </c>
      <c r="G46" s="14">
        <f t="shared" si="0"/>
        <v>-1864188</v>
      </c>
    </row>
    <row r="47" spans="2:7" x14ac:dyDescent="0.4">
      <c r="B47" s="12"/>
      <c r="C47" s="12"/>
      <c r="D47" s="13" t="s">
        <v>51</v>
      </c>
      <c r="E47" s="14">
        <v>14340266</v>
      </c>
      <c r="F47" s="14">
        <v>16496433</v>
      </c>
      <c r="G47" s="14">
        <f t="shared" si="0"/>
        <v>-2156167</v>
      </c>
    </row>
    <row r="48" spans="2:7" x14ac:dyDescent="0.4">
      <c r="B48" s="12"/>
      <c r="C48" s="12"/>
      <c r="D48" s="13" t="s">
        <v>52</v>
      </c>
      <c r="E48" s="14">
        <v>5117500</v>
      </c>
      <c r="F48" s="14">
        <v>5251000</v>
      </c>
      <c r="G48" s="14">
        <f t="shared" si="0"/>
        <v>-133500</v>
      </c>
    </row>
    <row r="49" spans="2:7" x14ac:dyDescent="0.4">
      <c r="B49" s="12"/>
      <c r="C49" s="12"/>
      <c r="D49" s="13" t="s">
        <v>53</v>
      </c>
      <c r="E49" s="14">
        <v>36236784</v>
      </c>
      <c r="F49" s="14">
        <v>36860470</v>
      </c>
      <c r="G49" s="14">
        <f t="shared" si="0"/>
        <v>-623686</v>
      </c>
    </row>
    <row r="50" spans="2:7" x14ac:dyDescent="0.4">
      <c r="B50" s="12"/>
      <c r="C50" s="12"/>
      <c r="D50" s="13" t="s">
        <v>54</v>
      </c>
      <c r="E50" s="14">
        <f>+E51+E52+E53+E54+E55+E56+E57+E58+E59+E60+E61+E62+E63+E64</f>
        <v>80416126</v>
      </c>
      <c r="F50" s="14">
        <f>+F51+F52+F53+F54+F55+F56+F57+F58+F59+F60+F61+F62+F63+F64</f>
        <v>76355887</v>
      </c>
      <c r="G50" s="14">
        <f t="shared" si="0"/>
        <v>4060239</v>
      </c>
    </row>
    <row r="51" spans="2:7" x14ac:dyDescent="0.4">
      <c r="B51" s="12"/>
      <c r="C51" s="12"/>
      <c r="D51" s="13" t="s">
        <v>55</v>
      </c>
      <c r="E51" s="14">
        <v>25367004</v>
      </c>
      <c r="F51" s="14">
        <v>27354430</v>
      </c>
      <c r="G51" s="14">
        <f t="shared" si="0"/>
        <v>-1987426</v>
      </c>
    </row>
    <row r="52" spans="2:7" x14ac:dyDescent="0.4">
      <c r="B52" s="12"/>
      <c r="C52" s="12"/>
      <c r="D52" s="13" t="s">
        <v>56</v>
      </c>
      <c r="E52" s="14">
        <v>9810501</v>
      </c>
      <c r="F52" s="14">
        <v>10412597</v>
      </c>
      <c r="G52" s="14">
        <f t="shared" si="0"/>
        <v>-602096</v>
      </c>
    </row>
    <row r="53" spans="2:7" x14ac:dyDescent="0.4">
      <c r="B53" s="12"/>
      <c r="C53" s="12"/>
      <c r="D53" s="13" t="s">
        <v>57</v>
      </c>
      <c r="E53" s="14"/>
      <c r="F53" s="14"/>
      <c r="G53" s="14">
        <f t="shared" si="0"/>
        <v>0</v>
      </c>
    </row>
    <row r="54" spans="2:7" x14ac:dyDescent="0.4">
      <c r="B54" s="12"/>
      <c r="C54" s="12"/>
      <c r="D54" s="13" t="s">
        <v>58</v>
      </c>
      <c r="E54" s="14"/>
      <c r="F54" s="14"/>
      <c r="G54" s="14">
        <f t="shared" si="0"/>
        <v>0</v>
      </c>
    </row>
    <row r="55" spans="2:7" x14ac:dyDescent="0.4">
      <c r="B55" s="12"/>
      <c r="C55" s="12"/>
      <c r="D55" s="13" t="s">
        <v>59</v>
      </c>
      <c r="E55" s="14">
        <v>1761421</v>
      </c>
      <c r="F55" s="14">
        <v>1202414</v>
      </c>
      <c r="G55" s="14">
        <f t="shared" si="0"/>
        <v>559007</v>
      </c>
    </row>
    <row r="56" spans="2:7" x14ac:dyDescent="0.4">
      <c r="B56" s="12"/>
      <c r="C56" s="12"/>
      <c r="D56" s="13" t="s">
        <v>60</v>
      </c>
      <c r="E56" s="14">
        <v>31276</v>
      </c>
      <c r="F56" s="14">
        <v>55268</v>
      </c>
      <c r="G56" s="14">
        <f t="shared" si="0"/>
        <v>-23992</v>
      </c>
    </row>
    <row r="57" spans="2:7" x14ac:dyDescent="0.4">
      <c r="B57" s="12"/>
      <c r="C57" s="12"/>
      <c r="D57" s="13" t="s">
        <v>61</v>
      </c>
      <c r="E57" s="14">
        <v>588010</v>
      </c>
      <c r="F57" s="14">
        <v>619403</v>
      </c>
      <c r="G57" s="14">
        <f t="shared" si="0"/>
        <v>-31393</v>
      </c>
    </row>
    <row r="58" spans="2:7" x14ac:dyDescent="0.4">
      <c r="B58" s="12"/>
      <c r="C58" s="12"/>
      <c r="D58" s="13" t="s">
        <v>62</v>
      </c>
      <c r="E58" s="14">
        <v>125630</v>
      </c>
      <c r="F58" s="14">
        <v>138202</v>
      </c>
      <c r="G58" s="14">
        <f t="shared" si="0"/>
        <v>-12572</v>
      </c>
    </row>
    <row r="59" spans="2:7" x14ac:dyDescent="0.4">
      <c r="B59" s="12"/>
      <c r="C59" s="12"/>
      <c r="D59" s="13" t="s">
        <v>63</v>
      </c>
      <c r="E59" s="14">
        <v>31684076</v>
      </c>
      <c r="F59" s="14">
        <v>24377501</v>
      </c>
      <c r="G59" s="14">
        <f t="shared" si="0"/>
        <v>7306575</v>
      </c>
    </row>
    <row r="60" spans="2:7" x14ac:dyDescent="0.4">
      <c r="B60" s="12"/>
      <c r="C60" s="12"/>
      <c r="D60" s="13" t="s">
        <v>64</v>
      </c>
      <c r="E60" s="14">
        <v>5179465</v>
      </c>
      <c r="F60" s="14">
        <v>5578570</v>
      </c>
      <c r="G60" s="14">
        <f t="shared" si="0"/>
        <v>-399105</v>
      </c>
    </row>
    <row r="61" spans="2:7" x14ac:dyDescent="0.4">
      <c r="B61" s="12"/>
      <c r="C61" s="12"/>
      <c r="D61" s="13" t="s">
        <v>65</v>
      </c>
      <c r="E61" s="14">
        <v>1252511</v>
      </c>
      <c r="F61" s="14">
        <v>1236696</v>
      </c>
      <c r="G61" s="14">
        <f t="shared" si="0"/>
        <v>15815</v>
      </c>
    </row>
    <row r="62" spans="2:7" x14ac:dyDescent="0.4">
      <c r="B62" s="12"/>
      <c r="C62" s="12"/>
      <c r="D62" s="13" t="s">
        <v>66</v>
      </c>
      <c r="E62" s="14">
        <v>3392072</v>
      </c>
      <c r="F62" s="14">
        <v>3274053</v>
      </c>
      <c r="G62" s="14">
        <f t="shared" si="0"/>
        <v>118019</v>
      </c>
    </row>
    <row r="63" spans="2:7" x14ac:dyDescent="0.4">
      <c r="B63" s="12"/>
      <c r="C63" s="12"/>
      <c r="D63" s="13" t="s">
        <v>67</v>
      </c>
      <c r="E63" s="14">
        <v>1071964</v>
      </c>
      <c r="F63" s="14">
        <v>1954905</v>
      </c>
      <c r="G63" s="14">
        <f t="shared" si="0"/>
        <v>-882941</v>
      </c>
    </row>
    <row r="64" spans="2:7" x14ac:dyDescent="0.4">
      <c r="B64" s="12"/>
      <c r="C64" s="12"/>
      <c r="D64" s="13" t="s">
        <v>68</v>
      </c>
      <c r="E64" s="14">
        <v>152196</v>
      </c>
      <c r="F64" s="14">
        <v>151848</v>
      </c>
      <c r="G64" s="14">
        <f t="shared" si="0"/>
        <v>348</v>
      </c>
    </row>
    <row r="65" spans="2:7" x14ac:dyDescent="0.4">
      <c r="B65" s="12"/>
      <c r="C65" s="12"/>
      <c r="D65" s="13" t="s">
        <v>69</v>
      </c>
      <c r="E65" s="14">
        <f>+E66+E67+E68+E69+E70+E71+E72+E73+E74+E75+E76+E77+E78+E79+E80+E81+E82</f>
        <v>53290486</v>
      </c>
      <c r="F65" s="14">
        <f>+F66+F67+F68+F69+F70+F71+F72+F73+F74+F75+F76+F77+F78+F79+F80+F81+F82</f>
        <v>55623947</v>
      </c>
      <c r="G65" s="14">
        <f t="shared" si="0"/>
        <v>-2333461</v>
      </c>
    </row>
    <row r="66" spans="2:7" x14ac:dyDescent="0.4">
      <c r="B66" s="12"/>
      <c r="C66" s="12"/>
      <c r="D66" s="13" t="s">
        <v>70</v>
      </c>
      <c r="E66" s="14">
        <v>888754</v>
      </c>
      <c r="F66" s="14">
        <v>815970</v>
      </c>
      <c r="G66" s="14">
        <f t="shared" si="0"/>
        <v>72784</v>
      </c>
    </row>
    <row r="67" spans="2:7" x14ac:dyDescent="0.4">
      <c r="B67" s="12"/>
      <c r="C67" s="12"/>
      <c r="D67" s="13" t="s">
        <v>71</v>
      </c>
      <c r="E67" s="14">
        <v>294674</v>
      </c>
      <c r="F67" s="14">
        <v>115747</v>
      </c>
      <c r="G67" s="14">
        <f t="shared" si="0"/>
        <v>178927</v>
      </c>
    </row>
    <row r="68" spans="2:7" x14ac:dyDescent="0.4">
      <c r="B68" s="12"/>
      <c r="C68" s="12"/>
      <c r="D68" s="13" t="s">
        <v>72</v>
      </c>
      <c r="E68" s="14">
        <v>8010</v>
      </c>
      <c r="F68" s="14">
        <v>23880</v>
      </c>
      <c r="G68" s="14">
        <f t="shared" si="0"/>
        <v>-15870</v>
      </c>
    </row>
    <row r="69" spans="2:7" x14ac:dyDescent="0.4">
      <c r="B69" s="12"/>
      <c r="C69" s="12"/>
      <c r="D69" s="13" t="s">
        <v>73</v>
      </c>
      <c r="E69" s="14">
        <v>22748</v>
      </c>
      <c r="F69" s="14">
        <v>34628</v>
      </c>
      <c r="G69" s="14">
        <f t="shared" si="0"/>
        <v>-11880</v>
      </c>
    </row>
    <row r="70" spans="2:7" x14ac:dyDescent="0.4">
      <c r="B70" s="12"/>
      <c r="C70" s="12"/>
      <c r="D70" s="13" t="s">
        <v>74</v>
      </c>
      <c r="E70" s="14">
        <v>3089541</v>
      </c>
      <c r="F70" s="14">
        <v>3247304</v>
      </c>
      <c r="G70" s="14">
        <f t="shared" si="0"/>
        <v>-157763</v>
      </c>
    </row>
    <row r="71" spans="2:7" x14ac:dyDescent="0.4">
      <c r="B71" s="12"/>
      <c r="C71" s="12"/>
      <c r="D71" s="13" t="s">
        <v>75</v>
      </c>
      <c r="E71" s="14">
        <v>106370</v>
      </c>
      <c r="F71" s="14">
        <v>98560</v>
      </c>
      <c r="G71" s="14">
        <f t="shared" ref="G71:G115" si="1">E71-F71</f>
        <v>7810</v>
      </c>
    </row>
    <row r="72" spans="2:7" x14ac:dyDescent="0.4">
      <c r="B72" s="12"/>
      <c r="C72" s="12"/>
      <c r="D72" s="13" t="s">
        <v>76</v>
      </c>
      <c r="E72" s="14">
        <v>5644289</v>
      </c>
      <c r="F72" s="14">
        <v>8995273</v>
      </c>
      <c r="G72" s="14">
        <f t="shared" si="1"/>
        <v>-3350984</v>
      </c>
    </row>
    <row r="73" spans="2:7" x14ac:dyDescent="0.4">
      <c r="B73" s="12"/>
      <c r="C73" s="12"/>
      <c r="D73" s="13" t="s">
        <v>77</v>
      </c>
      <c r="E73" s="14">
        <v>925648</v>
      </c>
      <c r="F73" s="14">
        <v>990894</v>
      </c>
      <c r="G73" s="14">
        <f t="shared" si="1"/>
        <v>-65246</v>
      </c>
    </row>
    <row r="74" spans="2:7" x14ac:dyDescent="0.4">
      <c r="B74" s="12"/>
      <c r="C74" s="12"/>
      <c r="D74" s="13" t="s">
        <v>78</v>
      </c>
      <c r="E74" s="14"/>
      <c r="F74" s="14"/>
      <c r="G74" s="14">
        <f t="shared" si="1"/>
        <v>0</v>
      </c>
    </row>
    <row r="75" spans="2:7" x14ac:dyDescent="0.4">
      <c r="B75" s="12"/>
      <c r="C75" s="12"/>
      <c r="D75" s="13" t="s">
        <v>79</v>
      </c>
      <c r="E75" s="14">
        <v>168000</v>
      </c>
      <c r="F75" s="14">
        <v>167000</v>
      </c>
      <c r="G75" s="14">
        <f t="shared" si="1"/>
        <v>1000</v>
      </c>
    </row>
    <row r="76" spans="2:7" x14ac:dyDescent="0.4">
      <c r="B76" s="12"/>
      <c r="C76" s="12"/>
      <c r="D76" s="13" t="s">
        <v>80</v>
      </c>
      <c r="E76" s="14">
        <v>37989458</v>
      </c>
      <c r="F76" s="14">
        <v>36835626</v>
      </c>
      <c r="G76" s="14">
        <f t="shared" si="1"/>
        <v>1153832</v>
      </c>
    </row>
    <row r="77" spans="2:7" x14ac:dyDescent="0.4">
      <c r="B77" s="12"/>
      <c r="C77" s="12"/>
      <c r="D77" s="13" t="s">
        <v>81</v>
      </c>
      <c r="E77" s="14">
        <v>321090</v>
      </c>
      <c r="F77" s="14">
        <v>356235</v>
      </c>
      <c r="G77" s="14">
        <f t="shared" si="1"/>
        <v>-35145</v>
      </c>
    </row>
    <row r="78" spans="2:7" x14ac:dyDescent="0.4">
      <c r="B78" s="12"/>
      <c r="C78" s="12"/>
      <c r="D78" s="13" t="s">
        <v>82</v>
      </c>
      <c r="E78" s="14">
        <v>50400</v>
      </c>
      <c r="F78" s="14">
        <v>22412</v>
      </c>
      <c r="G78" s="14">
        <f t="shared" si="1"/>
        <v>27988</v>
      </c>
    </row>
    <row r="79" spans="2:7" x14ac:dyDescent="0.4">
      <c r="B79" s="12"/>
      <c r="C79" s="12"/>
      <c r="D79" s="13" t="s">
        <v>83</v>
      </c>
      <c r="E79" s="14">
        <v>3567004</v>
      </c>
      <c r="F79" s="14">
        <v>3658037</v>
      </c>
      <c r="G79" s="14">
        <f t="shared" si="1"/>
        <v>-91033</v>
      </c>
    </row>
    <row r="80" spans="2:7" x14ac:dyDescent="0.4">
      <c r="B80" s="12"/>
      <c r="C80" s="12"/>
      <c r="D80" s="13" t="s">
        <v>84</v>
      </c>
      <c r="E80" s="14"/>
      <c r="F80" s="14">
        <v>47881</v>
      </c>
      <c r="G80" s="14">
        <f t="shared" si="1"/>
        <v>-47881</v>
      </c>
    </row>
    <row r="81" spans="2:7" x14ac:dyDescent="0.4">
      <c r="B81" s="12"/>
      <c r="C81" s="12"/>
      <c r="D81" s="13" t="s">
        <v>85</v>
      </c>
      <c r="E81" s="14">
        <v>214500</v>
      </c>
      <c r="F81" s="14">
        <v>214500</v>
      </c>
      <c r="G81" s="14">
        <f t="shared" si="1"/>
        <v>0</v>
      </c>
    </row>
    <row r="82" spans="2:7" x14ac:dyDescent="0.4">
      <c r="B82" s="12"/>
      <c r="C82" s="12"/>
      <c r="D82" s="13" t="s">
        <v>68</v>
      </c>
      <c r="E82" s="14"/>
      <c r="F82" s="14"/>
      <c r="G82" s="14">
        <f t="shared" si="1"/>
        <v>0</v>
      </c>
    </row>
    <row r="83" spans="2:7" x14ac:dyDescent="0.4">
      <c r="B83" s="12"/>
      <c r="C83" s="12"/>
      <c r="D83" s="13" t="s">
        <v>86</v>
      </c>
      <c r="E83" s="14">
        <v>36083837</v>
      </c>
      <c r="F83" s="14">
        <v>36462923</v>
      </c>
      <c r="G83" s="14">
        <f t="shared" si="1"/>
        <v>-379086</v>
      </c>
    </row>
    <row r="84" spans="2:7" x14ac:dyDescent="0.4">
      <c r="B84" s="12"/>
      <c r="C84" s="12"/>
      <c r="D84" s="13" t="s">
        <v>87</v>
      </c>
      <c r="E84" s="14">
        <v>-10806643</v>
      </c>
      <c r="F84" s="14">
        <v>-11203294</v>
      </c>
      <c r="G84" s="14">
        <f t="shared" si="1"/>
        <v>396651</v>
      </c>
    </row>
    <row r="85" spans="2:7" x14ac:dyDescent="0.4">
      <c r="B85" s="12"/>
      <c r="C85" s="12"/>
      <c r="D85" s="13" t="s">
        <v>88</v>
      </c>
      <c r="E85" s="14"/>
      <c r="F85" s="14"/>
      <c r="G85" s="14">
        <f t="shared" si="1"/>
        <v>0</v>
      </c>
    </row>
    <row r="86" spans="2:7" x14ac:dyDescent="0.4">
      <c r="B86" s="12"/>
      <c r="C86" s="12"/>
      <c r="D86" s="13" t="s">
        <v>89</v>
      </c>
      <c r="E86" s="14"/>
      <c r="F86" s="14"/>
      <c r="G86" s="14">
        <f t="shared" si="1"/>
        <v>0</v>
      </c>
    </row>
    <row r="87" spans="2:7" x14ac:dyDescent="0.4">
      <c r="B87" s="12"/>
      <c r="C87" s="12"/>
      <c r="D87" s="13" t="s">
        <v>90</v>
      </c>
      <c r="E87" s="14"/>
      <c r="F87" s="14"/>
      <c r="G87" s="14">
        <f t="shared" si="1"/>
        <v>0</v>
      </c>
    </row>
    <row r="88" spans="2:7" x14ac:dyDescent="0.4">
      <c r="B88" s="12"/>
      <c r="C88" s="15"/>
      <c r="D88" s="16" t="s">
        <v>91</v>
      </c>
      <c r="E88" s="17">
        <f>+E40+E50+E65+E83+E84+E85+E86+E87</f>
        <v>476178969</v>
      </c>
      <c r="F88" s="17">
        <f>+F40+F50+F65+F83+F84+F85+F86+F87</f>
        <v>480459582</v>
      </c>
      <c r="G88" s="17">
        <f t="shared" si="1"/>
        <v>-4280613</v>
      </c>
    </row>
    <row r="89" spans="2:7" x14ac:dyDescent="0.4">
      <c r="B89" s="15"/>
      <c r="C89" s="18" t="s">
        <v>92</v>
      </c>
      <c r="D89" s="19"/>
      <c r="E89" s="20">
        <f xml:space="preserve"> +E39 - E88</f>
        <v>-5974458</v>
      </c>
      <c r="F89" s="20">
        <f xml:space="preserve"> +F39 - F88</f>
        <v>24656375</v>
      </c>
      <c r="G89" s="20">
        <f t="shared" si="1"/>
        <v>-30630833</v>
      </c>
    </row>
    <row r="90" spans="2:7" x14ac:dyDescent="0.4">
      <c r="B90" s="9" t="s">
        <v>93</v>
      </c>
      <c r="C90" s="9" t="s">
        <v>9</v>
      </c>
      <c r="D90" s="13" t="s">
        <v>94</v>
      </c>
      <c r="E90" s="14">
        <v>7094</v>
      </c>
      <c r="F90" s="14">
        <v>18447</v>
      </c>
      <c r="G90" s="14">
        <f t="shared" si="1"/>
        <v>-11353</v>
      </c>
    </row>
    <row r="91" spans="2:7" x14ac:dyDescent="0.4">
      <c r="B91" s="12"/>
      <c r="C91" s="12"/>
      <c r="D91" s="13" t="s">
        <v>95</v>
      </c>
      <c r="E91" s="14"/>
      <c r="F91" s="14"/>
      <c r="G91" s="14">
        <f t="shared" si="1"/>
        <v>0</v>
      </c>
    </row>
    <row r="92" spans="2:7" x14ac:dyDescent="0.4">
      <c r="B92" s="12"/>
      <c r="C92" s="12"/>
      <c r="D92" s="13" t="s">
        <v>96</v>
      </c>
      <c r="E92" s="14">
        <f>+E93+E94+E95</f>
        <v>1722547</v>
      </c>
      <c r="F92" s="14">
        <f>+F93+F94+F95</f>
        <v>1899451</v>
      </c>
      <c r="G92" s="14">
        <f t="shared" si="1"/>
        <v>-176904</v>
      </c>
    </row>
    <row r="93" spans="2:7" x14ac:dyDescent="0.4">
      <c r="B93" s="12"/>
      <c r="C93" s="12"/>
      <c r="D93" s="13" t="s">
        <v>97</v>
      </c>
      <c r="E93" s="14"/>
      <c r="F93" s="14"/>
      <c r="G93" s="14">
        <f t="shared" si="1"/>
        <v>0</v>
      </c>
    </row>
    <row r="94" spans="2:7" x14ac:dyDescent="0.4">
      <c r="B94" s="12"/>
      <c r="C94" s="12"/>
      <c r="D94" s="13" t="s">
        <v>98</v>
      </c>
      <c r="E94" s="14">
        <v>1671828</v>
      </c>
      <c r="F94" s="14">
        <v>1828200</v>
      </c>
      <c r="G94" s="14">
        <f t="shared" si="1"/>
        <v>-156372</v>
      </c>
    </row>
    <row r="95" spans="2:7" x14ac:dyDescent="0.4">
      <c r="B95" s="12"/>
      <c r="C95" s="12"/>
      <c r="D95" s="13" t="s">
        <v>99</v>
      </c>
      <c r="E95" s="14">
        <v>50719</v>
      </c>
      <c r="F95" s="14">
        <v>71251</v>
      </c>
      <c r="G95" s="14">
        <f t="shared" si="1"/>
        <v>-20532</v>
      </c>
    </row>
    <row r="96" spans="2:7" x14ac:dyDescent="0.4">
      <c r="B96" s="12"/>
      <c r="C96" s="15"/>
      <c r="D96" s="16" t="s">
        <v>100</v>
      </c>
      <c r="E96" s="17">
        <f>+E90+E91+E92</f>
        <v>1729641</v>
      </c>
      <c r="F96" s="17">
        <f>+F90+F91+F92</f>
        <v>1917898</v>
      </c>
      <c r="G96" s="17">
        <f t="shared" si="1"/>
        <v>-188257</v>
      </c>
    </row>
    <row r="97" spans="2:7" x14ac:dyDescent="0.4">
      <c r="B97" s="12"/>
      <c r="C97" s="9" t="s">
        <v>43</v>
      </c>
      <c r="D97" s="13" t="s">
        <v>101</v>
      </c>
      <c r="E97" s="14">
        <v>2088480</v>
      </c>
      <c r="F97" s="14">
        <v>2621430</v>
      </c>
      <c r="G97" s="14">
        <f t="shared" si="1"/>
        <v>-532950</v>
      </c>
    </row>
    <row r="98" spans="2:7" x14ac:dyDescent="0.4">
      <c r="B98" s="12"/>
      <c r="C98" s="12"/>
      <c r="D98" s="13" t="s">
        <v>102</v>
      </c>
      <c r="E98" s="14"/>
      <c r="F98" s="14"/>
      <c r="G98" s="14">
        <f t="shared" si="1"/>
        <v>0</v>
      </c>
    </row>
    <row r="99" spans="2:7" x14ac:dyDescent="0.4">
      <c r="B99" s="12"/>
      <c r="C99" s="12"/>
      <c r="D99" s="13" t="s">
        <v>103</v>
      </c>
      <c r="E99" s="14">
        <f>+E100</f>
        <v>1794826</v>
      </c>
      <c r="F99" s="14">
        <f>+F100</f>
        <v>1864984</v>
      </c>
      <c r="G99" s="14">
        <f t="shared" si="1"/>
        <v>-70158</v>
      </c>
    </row>
    <row r="100" spans="2:7" x14ac:dyDescent="0.4">
      <c r="B100" s="12"/>
      <c r="C100" s="12"/>
      <c r="D100" s="13" t="s">
        <v>104</v>
      </c>
      <c r="E100" s="14">
        <v>1794826</v>
      </c>
      <c r="F100" s="14">
        <v>1864984</v>
      </c>
      <c r="G100" s="14">
        <f t="shared" si="1"/>
        <v>-70158</v>
      </c>
    </row>
    <row r="101" spans="2:7" x14ac:dyDescent="0.4">
      <c r="B101" s="12"/>
      <c r="C101" s="15"/>
      <c r="D101" s="16" t="s">
        <v>105</v>
      </c>
      <c r="E101" s="17">
        <f>+E97+E98+E99</f>
        <v>3883306</v>
      </c>
      <c r="F101" s="17">
        <f>+F97+F98+F99</f>
        <v>4486414</v>
      </c>
      <c r="G101" s="17">
        <f t="shared" si="1"/>
        <v>-603108</v>
      </c>
    </row>
    <row r="102" spans="2:7" x14ac:dyDescent="0.4">
      <c r="B102" s="15"/>
      <c r="C102" s="18" t="s">
        <v>106</v>
      </c>
      <c r="D102" s="21"/>
      <c r="E102" s="22">
        <f xml:space="preserve"> +E96 - E101</f>
        <v>-2153665</v>
      </c>
      <c r="F102" s="22">
        <f xml:space="preserve"> +F96 - F101</f>
        <v>-2568516</v>
      </c>
      <c r="G102" s="22">
        <f t="shared" si="1"/>
        <v>414851</v>
      </c>
    </row>
    <row r="103" spans="2:7" x14ac:dyDescent="0.4">
      <c r="B103" s="18" t="s">
        <v>107</v>
      </c>
      <c r="C103" s="23"/>
      <c r="D103" s="19"/>
      <c r="E103" s="20">
        <f xml:space="preserve"> +E89 +E102</f>
        <v>-8128123</v>
      </c>
      <c r="F103" s="20">
        <f xml:space="preserve"> +F89 +F102</f>
        <v>22087859</v>
      </c>
      <c r="G103" s="20">
        <f t="shared" si="1"/>
        <v>-30215982</v>
      </c>
    </row>
    <row r="104" spans="2:7" ht="30" x14ac:dyDescent="0.4">
      <c r="B104" s="9" t="s">
        <v>108</v>
      </c>
      <c r="C104" s="24" t="s">
        <v>9</v>
      </c>
      <c r="D104" s="16" t="s">
        <v>109</v>
      </c>
      <c r="E104" s="17">
        <f>0</f>
        <v>0</v>
      </c>
      <c r="F104" s="17">
        <f>0</f>
        <v>0</v>
      </c>
      <c r="G104" s="17">
        <f t="shared" si="1"/>
        <v>0</v>
      </c>
    </row>
    <row r="105" spans="2:7" x14ac:dyDescent="0.4">
      <c r="B105" s="12"/>
      <c r="C105" s="9" t="s">
        <v>43</v>
      </c>
      <c r="D105" s="13" t="s">
        <v>110</v>
      </c>
      <c r="E105" s="14"/>
      <c r="F105" s="14"/>
      <c r="G105" s="14">
        <f t="shared" si="1"/>
        <v>0</v>
      </c>
    </row>
    <row r="106" spans="2:7" x14ac:dyDescent="0.4">
      <c r="B106" s="12"/>
      <c r="C106" s="15"/>
      <c r="D106" s="16" t="s">
        <v>111</v>
      </c>
      <c r="E106" s="17">
        <f>+E105</f>
        <v>0</v>
      </c>
      <c r="F106" s="17">
        <f>+F105</f>
        <v>0</v>
      </c>
      <c r="G106" s="17">
        <f t="shared" si="1"/>
        <v>0</v>
      </c>
    </row>
    <row r="107" spans="2:7" x14ac:dyDescent="0.4">
      <c r="B107" s="15"/>
      <c r="C107" s="25" t="s">
        <v>112</v>
      </c>
      <c r="D107" s="26"/>
      <c r="E107" s="27">
        <f xml:space="preserve"> +E104 - E106</f>
        <v>0</v>
      </c>
      <c r="F107" s="27">
        <f xml:space="preserve"> +F104 - F106</f>
        <v>0</v>
      </c>
      <c r="G107" s="27">
        <f t="shared" si="1"/>
        <v>0</v>
      </c>
    </row>
    <row r="108" spans="2:7" x14ac:dyDescent="0.4">
      <c r="B108" s="18" t="s">
        <v>113</v>
      </c>
      <c r="C108" s="28"/>
      <c r="D108" s="29"/>
      <c r="E108" s="30">
        <f xml:space="preserve"> +E103 +E107</f>
        <v>-8128123</v>
      </c>
      <c r="F108" s="30">
        <f xml:space="preserve"> +F103 +F107</f>
        <v>22087859</v>
      </c>
      <c r="G108" s="30">
        <f t="shared" si="1"/>
        <v>-30215982</v>
      </c>
    </row>
    <row r="109" spans="2:7" x14ac:dyDescent="0.4">
      <c r="B109" s="31" t="s">
        <v>114</v>
      </c>
      <c r="C109" s="28" t="s">
        <v>115</v>
      </c>
      <c r="D109" s="29"/>
      <c r="E109" s="30">
        <v>534662746</v>
      </c>
      <c r="F109" s="30">
        <v>517574887</v>
      </c>
      <c r="G109" s="30">
        <f t="shared" si="1"/>
        <v>17087859</v>
      </c>
    </row>
    <row r="110" spans="2:7" x14ac:dyDescent="0.4">
      <c r="B110" s="32"/>
      <c r="C110" s="28" t="s">
        <v>116</v>
      </c>
      <c r="D110" s="29"/>
      <c r="E110" s="30">
        <f xml:space="preserve"> +E108 +E109</f>
        <v>526534623</v>
      </c>
      <c r="F110" s="30">
        <f xml:space="preserve"> +F108 +F109</f>
        <v>539662746</v>
      </c>
      <c r="G110" s="30">
        <f t="shared" si="1"/>
        <v>-13128123</v>
      </c>
    </row>
    <row r="111" spans="2:7" x14ac:dyDescent="0.4">
      <c r="B111" s="32"/>
      <c r="C111" s="28" t="s">
        <v>117</v>
      </c>
      <c r="D111" s="29"/>
      <c r="E111" s="30">
        <v>61600000</v>
      </c>
      <c r="F111" s="30"/>
      <c r="G111" s="30">
        <f t="shared" si="1"/>
        <v>61600000</v>
      </c>
    </row>
    <row r="112" spans="2:7" x14ac:dyDescent="0.4">
      <c r="B112" s="32"/>
      <c r="C112" s="28" t="s">
        <v>118</v>
      </c>
      <c r="D112" s="29"/>
      <c r="E112" s="30"/>
      <c r="F112" s="30"/>
      <c r="G112" s="30">
        <f t="shared" si="1"/>
        <v>0</v>
      </c>
    </row>
    <row r="113" spans="2:7" x14ac:dyDescent="0.4">
      <c r="B113" s="32"/>
      <c r="C113" s="28" t="s">
        <v>119</v>
      </c>
      <c r="D113" s="29"/>
      <c r="E113" s="30">
        <f>+E114</f>
        <v>0</v>
      </c>
      <c r="F113" s="30">
        <f>+F114</f>
        <v>5000000</v>
      </c>
      <c r="G113" s="30">
        <f t="shared" si="1"/>
        <v>-5000000</v>
      </c>
    </row>
    <row r="114" spans="2:7" x14ac:dyDescent="0.4">
      <c r="B114" s="32"/>
      <c r="C114" s="33" t="s">
        <v>120</v>
      </c>
      <c r="D114" s="26"/>
      <c r="E114" s="27"/>
      <c r="F114" s="27">
        <v>5000000</v>
      </c>
      <c r="G114" s="27">
        <f t="shared" si="1"/>
        <v>-5000000</v>
      </c>
    </row>
    <row r="115" spans="2:7" x14ac:dyDescent="0.4">
      <c r="B115" s="34"/>
      <c r="C115" s="28" t="s">
        <v>121</v>
      </c>
      <c r="D115" s="29"/>
      <c r="E115" s="30">
        <f xml:space="preserve"> +E110 +E111 +E112 - E113</f>
        <v>588134623</v>
      </c>
      <c r="F115" s="30">
        <f xml:space="preserve"> +F110 +F111 +F112 - F113</f>
        <v>534662746</v>
      </c>
      <c r="G115" s="30">
        <f t="shared" si="1"/>
        <v>53471877</v>
      </c>
    </row>
  </sheetData>
  <mergeCells count="12">
    <mergeCell ref="B90:B102"/>
    <mergeCell ref="C90:C96"/>
    <mergeCell ref="C97:C101"/>
    <mergeCell ref="B104:B107"/>
    <mergeCell ref="C105:C106"/>
    <mergeCell ref="B109:B115"/>
    <mergeCell ref="B2:G2"/>
    <mergeCell ref="B3:G3"/>
    <mergeCell ref="B5:D5"/>
    <mergeCell ref="B6:B89"/>
    <mergeCell ref="C6:C39"/>
    <mergeCell ref="C40:C88"/>
  </mergeCells>
  <phoneticPr fontId="2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福）寿幸会</vt:lpstr>
      <vt:lpstr>'福）寿幸会'!Print_Titles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2023-06-29T02:37:14Z</dcterms:created>
  <dcterms:modified xsi:type="dcterms:W3CDTF">2023-06-29T02:37:14Z</dcterms:modified>
</cp:coreProperties>
</file>