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F9699C53-B4F9-4CE4-BF6F-D26C4AF02E85}" xr6:coauthVersionLast="47" xr6:coauthVersionMax="47" xr10:uidLastSave="{00000000-0000-0000-0000-000000000000}"/>
  <bookViews>
    <workbookView xWindow="-120" yWindow="-120" windowWidth="29040" windowHeight="15840" xr2:uid="{CF202D05-4DEA-48BB-93D4-A53BAC799DAA}"/>
  </bookViews>
  <sheets>
    <sheet name="福）寿幸会" sheetId="1" r:id="rId1"/>
  </sheets>
  <definedNames>
    <definedName name="_xlnm.Print_Titles" localSheetId="0">'福）寿幸会'!$1:$5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6" i="1" l="1"/>
  <c r="G123" i="1"/>
  <c r="G120" i="1"/>
  <c r="G119" i="1"/>
  <c r="G118" i="1"/>
  <c r="F117" i="1"/>
  <c r="F121" i="1" s="1"/>
  <c r="E117" i="1"/>
  <c r="G117" i="1" s="1"/>
  <c r="E116" i="1"/>
  <c r="G115" i="1"/>
  <c r="G114" i="1"/>
  <c r="F114" i="1"/>
  <c r="F116" i="1" s="1"/>
  <c r="E114" i="1"/>
  <c r="E112" i="1"/>
  <c r="G111" i="1"/>
  <c r="G110" i="1"/>
  <c r="G109" i="1"/>
  <c r="G108" i="1"/>
  <c r="F107" i="1"/>
  <c r="F112" i="1" s="1"/>
  <c r="G112" i="1" s="1"/>
  <c r="E107" i="1"/>
  <c r="G107" i="1" s="1"/>
  <c r="G106" i="1"/>
  <c r="F105" i="1"/>
  <c r="F113" i="1" s="1"/>
  <c r="E105" i="1"/>
  <c r="G105" i="1" s="1"/>
  <c r="G102" i="1"/>
  <c r="G101" i="1"/>
  <c r="F101" i="1"/>
  <c r="E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F80" i="1"/>
  <c r="F103" i="1" s="1"/>
  <c r="E80" i="1"/>
  <c r="G79" i="1"/>
  <c r="G78" i="1"/>
  <c r="G77" i="1"/>
  <c r="G76" i="1"/>
  <c r="G75" i="1"/>
  <c r="G74" i="1"/>
  <c r="G73" i="1"/>
  <c r="G72" i="1"/>
  <c r="G71" i="1"/>
  <c r="G70" i="1"/>
  <c r="G69" i="1"/>
  <c r="G68" i="1"/>
  <c r="F67" i="1"/>
  <c r="E67" i="1"/>
  <c r="G67" i="1" s="1"/>
  <c r="G66" i="1"/>
  <c r="G65" i="1"/>
  <c r="G64" i="1"/>
  <c r="G63" i="1"/>
  <c r="G62" i="1"/>
  <c r="G61" i="1"/>
  <c r="G60" i="1"/>
  <c r="G59" i="1"/>
  <c r="F59" i="1"/>
  <c r="E59" i="1"/>
  <c r="E103" i="1" s="1"/>
  <c r="G103" i="1" s="1"/>
  <c r="G57" i="1"/>
  <c r="G56" i="1"/>
  <c r="G55" i="1"/>
  <c r="F54" i="1"/>
  <c r="E54" i="1"/>
  <c r="G54" i="1" s="1"/>
  <c r="G53" i="1"/>
  <c r="G52" i="1"/>
  <c r="G51" i="1"/>
  <c r="G50" i="1"/>
  <c r="G49" i="1"/>
  <c r="G48" i="1"/>
  <c r="G47" i="1"/>
  <c r="G46" i="1"/>
  <c r="G45" i="1"/>
  <c r="G44" i="1"/>
  <c r="F44" i="1"/>
  <c r="E44" i="1"/>
  <c r="G43" i="1"/>
  <c r="G42" i="1"/>
  <c r="G41" i="1"/>
  <c r="G40" i="1"/>
  <c r="G39" i="1"/>
  <c r="G38" i="1"/>
  <c r="G37" i="1"/>
  <c r="G36" i="1"/>
  <c r="G35" i="1"/>
  <c r="G34" i="1"/>
  <c r="G33" i="1"/>
  <c r="G32" i="1"/>
  <c r="F32" i="1"/>
  <c r="E32" i="1"/>
  <c r="G31" i="1"/>
  <c r="G30" i="1"/>
  <c r="G29" i="1"/>
  <c r="F28" i="1"/>
  <c r="E28" i="1"/>
  <c r="G28" i="1" s="1"/>
  <c r="G27" i="1"/>
  <c r="G26" i="1"/>
  <c r="F25" i="1"/>
  <c r="E25" i="1"/>
  <c r="G25" i="1" s="1"/>
  <c r="G24" i="1"/>
  <c r="G23" i="1"/>
  <c r="G22" i="1"/>
  <c r="G21" i="1"/>
  <c r="G20" i="1"/>
  <c r="G19" i="1"/>
  <c r="F18" i="1"/>
  <c r="G18" i="1" s="1"/>
  <c r="E18" i="1"/>
  <c r="G17" i="1"/>
  <c r="G16" i="1"/>
  <c r="G15" i="1"/>
  <c r="G14" i="1"/>
  <c r="G13" i="1"/>
  <c r="G12" i="1"/>
  <c r="G11" i="1"/>
  <c r="F11" i="1"/>
  <c r="E11" i="1"/>
  <c r="G10" i="1"/>
  <c r="G9" i="1"/>
  <c r="G8" i="1"/>
  <c r="F7" i="1"/>
  <c r="F6" i="1" s="1"/>
  <c r="F58" i="1" s="1"/>
  <c r="F104" i="1" s="1"/>
  <c r="E7" i="1"/>
  <c r="G7" i="1" s="1"/>
  <c r="E6" i="1"/>
  <c r="E58" i="1" s="1"/>
  <c r="G58" i="1" l="1"/>
  <c r="E104" i="1"/>
  <c r="F125" i="1"/>
  <c r="F127" i="1" s="1"/>
  <c r="F122" i="1"/>
  <c r="E113" i="1"/>
  <c r="G113" i="1" s="1"/>
  <c r="E121" i="1"/>
  <c r="G121" i="1" s="1"/>
  <c r="G6" i="1"/>
  <c r="G116" i="1"/>
  <c r="G80" i="1"/>
  <c r="E122" i="1" l="1"/>
  <c r="G122" i="1" s="1"/>
  <c r="G104" i="1"/>
  <c r="E125" i="1" l="1"/>
  <c r="E127" i="1" l="1"/>
  <c r="G127" i="1" s="1"/>
  <c r="G125" i="1"/>
</calcChain>
</file>

<file path=xl/sharedStrings.xml><?xml version="1.0" encoding="utf-8"?>
<sst xmlns="http://schemas.openxmlformats.org/spreadsheetml/2006/main" count="139" uniqueCount="126">
  <si>
    <t>第一号第四様式（第十七条第四項関係）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</si>
  <si>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福）寿幸会拠点区分  資金収支計算書</t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</si>
  <si>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</si>
  <si>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</si>
  <si>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</si>
  <si>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</si>
  <si>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</si>
  <si>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</si>
  <si>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</si>
  <si>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</si>
  <si>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</si>
  <si>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</si>
  <si>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　施設介護料収入</t>
  </si>
  <si>
    <t>　　介護報酬収入</t>
  </si>
  <si>
    <t>　　利用者負担金収入（公費）</t>
  </si>
  <si>
    <t>　　利用者負担金収入（一般）</t>
  </si>
  <si>
    <t>　居宅介護料収入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</si>
  <si>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</si>
  <si>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</si>
  <si>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</si>
  <si>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</si>
  <si>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</si>
  <si>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</si>
  <si>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居宅介護支援介護料収入</t>
  </si>
  <si>
    <t>　　居宅介護支援介護料収入</t>
  </si>
  <si>
    <t>　　介護予防支援介護料収入</t>
  </si>
  <si>
    <t>　介護予防・日常生活支援総合事業収入</t>
  </si>
  <si>
    <t>　　事業費収入</t>
  </si>
  <si>
    <t>　　事業負担金収入（公費）</t>
  </si>
  <si>
    <t>　　事業負担金収入（一般）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</si>
  <si>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</si>
  <si>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</si>
  <si>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</si>
  <si>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</si>
  <si>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</si>
  <si>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</si>
  <si>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食費収入（特定）</t>
  </si>
  <si>
    <t>　　居住費収入（公費）</t>
  </si>
  <si>
    <t>　　居住費収入（一般）</t>
  </si>
  <si>
    <t>　　居住費収入（特定）</t>
  </si>
  <si>
    <t>　　介護予防・日常生活支援総合事業利用料収入</t>
  </si>
  <si>
    <t>　　その他の利用料収入</t>
  </si>
  <si>
    <t>　その他の事業収入</t>
  </si>
  <si>
    <t>　　補助金事業収入（公費）</t>
  </si>
  <si>
    <t>　　補助金事業収入（一般）</t>
  </si>
  <si>
    <t>　　市町村特別事業収入（公費）</t>
  </si>
  <si>
    <t>　　市町村特別事業収入（一般）</t>
  </si>
  <si>
    <t>　　受託事業収入（公費）</t>
  </si>
  <si>
    <t>　　受託事業収入（一般）</t>
  </si>
  <si>
    <t>　　その他の事業収入</t>
  </si>
  <si>
    <t>　（保険等査定減）</t>
  </si>
  <si>
    <t>受取利息配当金収入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</si>
  <si>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</si>
  <si>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</si>
  <si>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</si>
  <si>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</si>
  <si>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</si>
  <si>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</si>
  <si>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</si>
  <si>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</si>
  <si>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</si>
  <si>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</si>
  <si>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</si>
  <si>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</si>
  <si>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</si>
  <si>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</si>
  <si>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</si>
  <si>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</si>
  <si>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介護用品費支出</t>
  </si>
  <si>
    <t>　保健衛生費支出</t>
  </si>
  <si>
    <t>　被服費支出</t>
  </si>
  <si>
    <t>　教養娯楽費支出</t>
  </si>
  <si>
    <t>　日用品費支出</t>
  </si>
  <si>
    <t>　水道光熱費支出</t>
  </si>
  <si>
    <t>　消耗器具備品費支出</t>
  </si>
  <si>
    <t>　保険料支出</t>
  </si>
  <si>
    <t>　賃借料支出</t>
  </si>
  <si>
    <t>　車輌費支出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</si>
  <si>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</si>
  <si>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</si>
  <si>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</si>
  <si>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</si>
  <si>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</si>
  <si>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</si>
  <si>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</si>
  <si>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</si>
  <si>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</si>
  <si>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</si>
  <si>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</si>
  <si>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</si>
  <si>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</si>
  <si>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</si>
  <si>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</si>
  <si>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</si>
  <si>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</si>
  <si>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</si>
  <si>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</si>
  <si>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支払利息支出</t>
  </si>
  <si>
    <t>その他の支出</t>
  </si>
  <si>
    <t>　利用者等外給食費支出</t>
  </si>
  <si>
    <t>事業活動支出計（２）</t>
  </si>
  <si>
    <t>事業活動資金収支差額（３）＝（１）－（２）</t>
  </si>
  <si>
    <t>施設整備等による収支</t>
  </si>
  <si>
    <t>施設整備等収入計（４）</t>
  </si>
  <si>
    <t>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</si>
  <si>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</si>
  <si>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</si>
  <si>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</si>
  <si>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</si>
  <si>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</si>
  <si>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施設整備等支出計（５）</t>
  </si>
  <si>
    <t>施設整備等資金収支差額（６）＝（４）－（５）</t>
  </si>
  <si>
    <t>その他の活動による収支</t>
  </si>
  <si>
    <t>その他の活動による収入</t>
  </si>
  <si>
    <t>　（何）収入</t>
  </si>
  <si>
    <t>その他の活動収入計（７）</t>
  </si>
  <si>
    <t>積立資産支出</t>
  </si>
  <si>
    <t>　退職給付引当資産支出</t>
  </si>
  <si>
    <t>　長期預り金積立資産支出</t>
  </si>
  <si>
    <t>　（何）積立資産支出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</si>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</sst>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7" xfId="2" applyFont="1" applyBorder="1" applyAlignment="1">
      <alignment vertical="center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2" xr:uid="{5448725A-4F7D-4B51-BF77-633B89F445DD}"/>
    <cellStyle name="標準 3" xfId="1" xr:uid="{7D66E051-5115-4769-8CD9-17E8C3577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43366-8075-47C3-A6C5-80E053653FE6}">
  <sheetPr>
    <pageSetUpPr fitToPage="1"/>
  </sheetPr>
  <dimension ref="B1:H127"/>
  <sheetViews>
    <sheetView showGridLines="0" tabSelected="1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+E7+E11+E18+E25+E28+E32+E44+E52</f>
        <v>526000000</v>
      </c>
      <c r="F6" s="11">
        <f>+F7+F11+F18+F25+F28+F32+F44+F52</f>
        <v>505115957</v>
      </c>
      <c r="G6" s="11">
        <f>E6-F6</f>
        <v>20884043</v>
      </c>
      <c r="H6" s="11"/>
    </row>
    <row r="7" spans="2:8" x14ac:dyDescent="0.4">
      <c r="B7" s="12"/>
      <c r="C7" s="12"/>
      <c r="D7" s="13" t="s">
        <v>12</v>
      </c>
      <c r="E7" s="14">
        <f>+E8+E9+E10</f>
        <v>322400000</v>
      </c>
      <c r="F7" s="14">
        <f>+F8+F9+F10</f>
        <v>309813423</v>
      </c>
      <c r="G7" s="14">
        <f t="shared" ref="G7:G70" si="0">E7-F7</f>
        <v>12586577</v>
      </c>
      <c r="H7" s="14"/>
    </row>
    <row r="8" spans="2:8" x14ac:dyDescent="0.4">
      <c r="B8" s="12"/>
      <c r="C8" s="12"/>
      <c r="D8" s="13" t="s">
        <v>13</v>
      </c>
      <c r="E8" s="14">
        <v>284000000</v>
      </c>
      <c r="F8" s="14">
        <v>275470727</v>
      </c>
      <c r="G8" s="14">
        <f t="shared" si="0"/>
        <v>8529273</v>
      </c>
      <c r="H8" s="14"/>
    </row>
    <row r="9" spans="2:8" x14ac:dyDescent="0.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">
      <c r="B10" s="12"/>
      <c r="C10" s="12"/>
      <c r="D10" s="13" t="s">
        <v>15</v>
      </c>
      <c r="E10" s="14">
        <v>38400000</v>
      </c>
      <c r="F10" s="14">
        <v>34342696</v>
      </c>
      <c r="G10" s="14">
        <f t="shared" si="0"/>
        <v>4057304</v>
      </c>
      <c r="H10" s="14"/>
    </row>
    <row r="11" spans="2:8" x14ac:dyDescent="0.4">
      <c r="B11" s="12"/>
      <c r="C11" s="12"/>
      <c r="D11" s="13" t="s">
        <v>16</v>
      </c>
      <c r="E11" s="14">
        <f>+E12+E13+E14+E15+E16+E17</f>
        <v>74900000</v>
      </c>
      <c r="F11" s="14">
        <f>+F12+F13+F14+F15+F16+F17</f>
        <v>67101699</v>
      </c>
      <c r="G11" s="14">
        <f t="shared" si="0"/>
        <v>7798301</v>
      </c>
      <c r="H11" s="14"/>
    </row>
    <row r="12" spans="2:8" x14ac:dyDescent="0.4">
      <c r="B12" s="12"/>
      <c r="C12" s="12"/>
      <c r="D12" s="13" t="s">
        <v>13</v>
      </c>
      <c r="E12" s="14">
        <v>66000000</v>
      </c>
      <c r="F12" s="14">
        <v>59438261</v>
      </c>
      <c r="G12" s="14">
        <f t="shared" si="0"/>
        <v>6561739</v>
      </c>
      <c r="H12" s="14"/>
    </row>
    <row r="13" spans="2:8" x14ac:dyDescent="0.4">
      <c r="B13" s="12"/>
      <c r="C13" s="12"/>
      <c r="D13" s="13" t="s">
        <v>17</v>
      </c>
      <c r="E13" s="14">
        <v>300000</v>
      </c>
      <c r="F13" s="14">
        <v>1411463</v>
      </c>
      <c r="G13" s="14">
        <f t="shared" si="0"/>
        <v>-1111463</v>
      </c>
      <c r="H13" s="14"/>
    </row>
    <row r="14" spans="2:8" x14ac:dyDescent="0.4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">
      <c r="B15" s="12"/>
      <c r="C15" s="12"/>
      <c r="D15" s="13" t="s">
        <v>19</v>
      </c>
      <c r="E15" s="14">
        <v>8500000</v>
      </c>
      <c r="F15" s="14">
        <v>6239456</v>
      </c>
      <c r="G15" s="14">
        <f t="shared" si="0"/>
        <v>2260544</v>
      </c>
      <c r="H15" s="14"/>
    </row>
    <row r="16" spans="2:8" x14ac:dyDescent="0.4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21</v>
      </c>
      <c r="E17" s="14">
        <v>100000</v>
      </c>
      <c r="F17" s="14">
        <v>12519</v>
      </c>
      <c r="G17" s="14">
        <f t="shared" si="0"/>
        <v>87481</v>
      </c>
      <c r="H17" s="14"/>
    </row>
    <row r="18" spans="2:8" x14ac:dyDescent="0.4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">
      <c r="B25" s="12"/>
      <c r="C25" s="12"/>
      <c r="D25" s="13" t="s">
        <v>23</v>
      </c>
      <c r="E25" s="14">
        <f>+E26+E27</f>
        <v>5100000</v>
      </c>
      <c r="F25" s="14">
        <f>+F26+F27</f>
        <v>4308497</v>
      </c>
      <c r="G25" s="14">
        <f t="shared" si="0"/>
        <v>791503</v>
      </c>
      <c r="H25" s="14"/>
    </row>
    <row r="26" spans="2:8" x14ac:dyDescent="0.4">
      <c r="B26" s="12"/>
      <c r="C26" s="12"/>
      <c r="D26" s="13" t="s">
        <v>24</v>
      </c>
      <c r="E26" s="14">
        <v>5000000</v>
      </c>
      <c r="F26" s="14">
        <v>4308497</v>
      </c>
      <c r="G26" s="14">
        <f t="shared" si="0"/>
        <v>691503</v>
      </c>
      <c r="H26" s="14"/>
    </row>
    <row r="27" spans="2:8" x14ac:dyDescent="0.4">
      <c r="B27" s="12"/>
      <c r="C27" s="12"/>
      <c r="D27" s="13" t="s">
        <v>25</v>
      </c>
      <c r="E27" s="14">
        <v>100000</v>
      </c>
      <c r="F27" s="14"/>
      <c r="G27" s="14">
        <f t="shared" si="0"/>
        <v>100000</v>
      </c>
      <c r="H27" s="14"/>
    </row>
    <row r="28" spans="2:8" x14ac:dyDescent="0.4">
      <c r="B28" s="12"/>
      <c r="C28" s="12"/>
      <c r="D28" s="13" t="s">
        <v>26</v>
      </c>
      <c r="E28" s="14">
        <f>+E29+E30+E31</f>
        <v>0</v>
      </c>
      <c r="F28" s="14">
        <f>+F29+F30+F31</f>
        <v>1443180</v>
      </c>
      <c r="G28" s="14">
        <f t="shared" si="0"/>
        <v>-1443180</v>
      </c>
      <c r="H28" s="14"/>
    </row>
    <row r="29" spans="2:8" x14ac:dyDescent="0.4">
      <c r="B29" s="12"/>
      <c r="C29" s="12"/>
      <c r="D29" s="13" t="s">
        <v>27</v>
      </c>
      <c r="E29" s="14"/>
      <c r="F29" s="14">
        <v>1298839</v>
      </c>
      <c r="G29" s="14">
        <f t="shared" si="0"/>
        <v>-1298839</v>
      </c>
      <c r="H29" s="14"/>
    </row>
    <row r="30" spans="2:8" x14ac:dyDescent="0.4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">
      <c r="B31" s="12"/>
      <c r="C31" s="12"/>
      <c r="D31" s="13" t="s">
        <v>29</v>
      </c>
      <c r="E31" s="14"/>
      <c r="F31" s="14">
        <v>144341</v>
      </c>
      <c r="G31" s="14">
        <f t="shared" si="0"/>
        <v>-144341</v>
      </c>
      <c r="H31" s="14"/>
    </row>
    <row r="32" spans="2:8" x14ac:dyDescent="0.4">
      <c r="B32" s="12"/>
      <c r="C32" s="12"/>
      <c r="D32" s="13" t="s">
        <v>30</v>
      </c>
      <c r="E32" s="14">
        <f>+E33+E34+E35+E36+E37+E38+E39+E40+E41+E42+E43</f>
        <v>123600000</v>
      </c>
      <c r="F32" s="14">
        <f>+F33+F34+F35+F36+F37+F38+F39+F40+F41+F42+F43</f>
        <v>122449158</v>
      </c>
      <c r="G32" s="14">
        <f t="shared" si="0"/>
        <v>1150842</v>
      </c>
      <c r="H32" s="14"/>
    </row>
    <row r="33" spans="2:8" x14ac:dyDescent="0.4">
      <c r="B33" s="12"/>
      <c r="C33" s="12"/>
      <c r="D33" s="13" t="s">
        <v>31</v>
      </c>
      <c r="E33" s="14">
        <v>4500000</v>
      </c>
      <c r="F33" s="14">
        <v>4042282</v>
      </c>
      <c r="G33" s="14">
        <f t="shared" si="0"/>
        <v>457718</v>
      </c>
      <c r="H33" s="14"/>
    </row>
    <row r="34" spans="2:8" x14ac:dyDescent="0.4">
      <c r="B34" s="12"/>
      <c r="C34" s="12"/>
      <c r="D34" s="13" t="s">
        <v>32</v>
      </c>
      <c r="E34" s="14">
        <v>100000</v>
      </c>
      <c r="F34" s="14">
        <v>1062082</v>
      </c>
      <c r="G34" s="14">
        <f t="shared" si="0"/>
        <v>-962082</v>
      </c>
      <c r="H34" s="14"/>
    </row>
    <row r="35" spans="2:8" x14ac:dyDescent="0.4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">
      <c r="B36" s="12"/>
      <c r="C36" s="12"/>
      <c r="D36" s="13" t="s">
        <v>34</v>
      </c>
      <c r="E36" s="14">
        <v>13000000</v>
      </c>
      <c r="F36" s="14">
        <v>8098772</v>
      </c>
      <c r="G36" s="14">
        <f t="shared" si="0"/>
        <v>4901228</v>
      </c>
      <c r="H36" s="14"/>
    </row>
    <row r="37" spans="2:8" x14ac:dyDescent="0.4">
      <c r="B37" s="12"/>
      <c r="C37" s="12"/>
      <c r="D37" s="13" t="s">
        <v>35</v>
      </c>
      <c r="E37" s="14">
        <v>38000000</v>
      </c>
      <c r="F37" s="14">
        <v>41677680</v>
      </c>
      <c r="G37" s="14">
        <f t="shared" si="0"/>
        <v>-3677680</v>
      </c>
      <c r="H37" s="14"/>
    </row>
    <row r="38" spans="2:8" x14ac:dyDescent="0.4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x14ac:dyDescent="0.4">
      <c r="B39" s="12"/>
      <c r="C39" s="12"/>
      <c r="D39" s="13" t="s">
        <v>37</v>
      </c>
      <c r="E39" s="14">
        <v>12000000</v>
      </c>
      <c r="F39" s="14">
        <v>11194942</v>
      </c>
      <c r="G39" s="14">
        <f t="shared" si="0"/>
        <v>805058</v>
      </c>
      <c r="H39" s="14"/>
    </row>
    <row r="40" spans="2:8" x14ac:dyDescent="0.4">
      <c r="B40" s="12"/>
      <c r="C40" s="12"/>
      <c r="D40" s="13" t="s">
        <v>38</v>
      </c>
      <c r="E40" s="14">
        <v>56000000</v>
      </c>
      <c r="F40" s="14">
        <v>55975000</v>
      </c>
      <c r="G40" s="14">
        <f t="shared" si="0"/>
        <v>25000</v>
      </c>
      <c r="H40" s="14"/>
    </row>
    <row r="41" spans="2:8" x14ac:dyDescent="0.4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x14ac:dyDescent="0.4">
      <c r="B42" s="12"/>
      <c r="C42" s="12"/>
      <c r="D42" s="13" t="s">
        <v>40</v>
      </c>
      <c r="E42" s="14"/>
      <c r="F42" s="14">
        <v>198400</v>
      </c>
      <c r="G42" s="14">
        <f t="shared" si="0"/>
        <v>-198400</v>
      </c>
      <c r="H42" s="14"/>
    </row>
    <row r="43" spans="2:8" x14ac:dyDescent="0.4">
      <c r="B43" s="12"/>
      <c r="C43" s="12"/>
      <c r="D43" s="13" t="s">
        <v>41</v>
      </c>
      <c r="E43" s="14"/>
      <c r="F43" s="14">
        <v>200000</v>
      </c>
      <c r="G43" s="14">
        <f t="shared" si="0"/>
        <v>-200000</v>
      </c>
      <c r="H43" s="14"/>
    </row>
    <row r="44" spans="2:8" x14ac:dyDescent="0.4">
      <c r="B44" s="12"/>
      <c r="C44" s="12"/>
      <c r="D44" s="13" t="s">
        <v>42</v>
      </c>
      <c r="E44" s="14">
        <f>+E45+E46+E47+E48+E49+E50+E51</f>
        <v>0</v>
      </c>
      <c r="F44" s="14">
        <f>+F45+F46+F47+F48+F49+F50+F51</f>
        <v>0</v>
      </c>
      <c r="G44" s="14">
        <f t="shared" si="0"/>
        <v>0</v>
      </c>
      <c r="H44" s="14"/>
    </row>
    <row r="45" spans="2:8" x14ac:dyDescent="0.4">
      <c r="B45" s="12"/>
      <c r="C45" s="12"/>
      <c r="D45" s="13" t="s">
        <v>43</v>
      </c>
      <c r="E45" s="14"/>
      <c r="F45" s="14"/>
      <c r="G45" s="14">
        <f t="shared" si="0"/>
        <v>0</v>
      </c>
      <c r="H45" s="14"/>
    </row>
    <row r="46" spans="2:8" x14ac:dyDescent="0.4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x14ac:dyDescent="0.4">
      <c r="B47" s="12"/>
      <c r="C47" s="12"/>
      <c r="D47" s="13" t="s">
        <v>45</v>
      </c>
      <c r="E47" s="14"/>
      <c r="F47" s="14"/>
      <c r="G47" s="14">
        <f t="shared" si="0"/>
        <v>0</v>
      </c>
      <c r="H47" s="14"/>
    </row>
    <row r="48" spans="2:8" x14ac:dyDescent="0.4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x14ac:dyDescent="0.4">
      <c r="B53" s="12"/>
      <c r="C53" s="12"/>
      <c r="D53" s="13" t="s">
        <v>51</v>
      </c>
      <c r="E53" s="14">
        <v>50000</v>
      </c>
      <c r="F53" s="14">
        <v>18447</v>
      </c>
      <c r="G53" s="14">
        <f t="shared" si="0"/>
        <v>31553</v>
      </c>
      <c r="H53" s="14"/>
    </row>
    <row r="54" spans="2:8" x14ac:dyDescent="0.4">
      <c r="B54" s="12"/>
      <c r="C54" s="12"/>
      <c r="D54" s="13" t="s">
        <v>52</v>
      </c>
      <c r="E54" s="14">
        <f>+E55+E56+E57</f>
        <v>2120000</v>
      </c>
      <c r="F54" s="14">
        <f>+F55+F56+F57</f>
        <v>1899451</v>
      </c>
      <c r="G54" s="14">
        <f t="shared" si="0"/>
        <v>220549</v>
      </c>
      <c r="H54" s="14"/>
    </row>
    <row r="55" spans="2:8" x14ac:dyDescent="0.4">
      <c r="B55" s="12"/>
      <c r="C55" s="12"/>
      <c r="D55" s="13" t="s">
        <v>53</v>
      </c>
      <c r="E55" s="14">
        <v>20000</v>
      </c>
      <c r="F55" s="14"/>
      <c r="G55" s="14">
        <f t="shared" si="0"/>
        <v>20000</v>
      </c>
      <c r="H55" s="14"/>
    </row>
    <row r="56" spans="2:8" x14ac:dyDescent="0.4">
      <c r="B56" s="12"/>
      <c r="C56" s="12"/>
      <c r="D56" s="13" t="s">
        <v>54</v>
      </c>
      <c r="E56" s="14">
        <v>2000000</v>
      </c>
      <c r="F56" s="14">
        <v>1828200</v>
      </c>
      <c r="G56" s="14">
        <f t="shared" si="0"/>
        <v>171800</v>
      </c>
      <c r="H56" s="14"/>
    </row>
    <row r="57" spans="2:8" x14ac:dyDescent="0.4">
      <c r="B57" s="12"/>
      <c r="C57" s="12"/>
      <c r="D57" s="13" t="s">
        <v>55</v>
      </c>
      <c r="E57" s="14">
        <v>100000</v>
      </c>
      <c r="F57" s="14">
        <v>71251</v>
      </c>
      <c r="G57" s="14">
        <f t="shared" si="0"/>
        <v>28749</v>
      </c>
      <c r="H57" s="14"/>
    </row>
    <row r="58" spans="2:8" x14ac:dyDescent="0.4">
      <c r="B58" s="12"/>
      <c r="C58" s="15"/>
      <c r="D58" s="16" t="s">
        <v>56</v>
      </c>
      <c r="E58" s="17">
        <f>+E6+E53+E54</f>
        <v>528170000</v>
      </c>
      <c r="F58" s="17">
        <f>+F6+F53+F54</f>
        <v>507033855</v>
      </c>
      <c r="G58" s="17">
        <f t="shared" si="0"/>
        <v>21136145</v>
      </c>
      <c r="H58" s="17"/>
    </row>
    <row r="59" spans="2:8" x14ac:dyDescent="0.4">
      <c r="B59" s="12"/>
      <c r="C59" s="9" t="s">
        <v>57</v>
      </c>
      <c r="D59" s="13" t="s">
        <v>58</v>
      </c>
      <c r="E59" s="14">
        <f>+E60+E61+E62+E63+E64+E65+E66</f>
        <v>326600000</v>
      </c>
      <c r="F59" s="14">
        <f>+F60+F61+F62+F63+F64+F65+F66</f>
        <v>322809729</v>
      </c>
      <c r="G59" s="14">
        <f t="shared" si="0"/>
        <v>3790271</v>
      </c>
      <c r="H59" s="14"/>
    </row>
    <row r="60" spans="2:8" x14ac:dyDescent="0.4">
      <c r="B60" s="12"/>
      <c r="C60" s="12"/>
      <c r="D60" s="13" t="s">
        <v>59</v>
      </c>
      <c r="E60" s="14">
        <v>500000</v>
      </c>
      <c r="F60" s="14">
        <v>140000</v>
      </c>
      <c r="G60" s="14">
        <f t="shared" si="0"/>
        <v>360000</v>
      </c>
      <c r="H60" s="14"/>
    </row>
    <row r="61" spans="2:8" x14ac:dyDescent="0.4">
      <c r="B61" s="12"/>
      <c r="C61" s="12"/>
      <c r="D61" s="13" t="s">
        <v>60</v>
      </c>
      <c r="E61" s="14">
        <v>164500000</v>
      </c>
      <c r="F61" s="14">
        <v>163559922</v>
      </c>
      <c r="G61" s="14">
        <f t="shared" si="0"/>
        <v>940078</v>
      </c>
      <c r="H61" s="14"/>
    </row>
    <row r="62" spans="2:8" x14ac:dyDescent="0.4">
      <c r="B62" s="12"/>
      <c r="C62" s="12"/>
      <c r="D62" s="13" t="s">
        <v>61</v>
      </c>
      <c r="E62" s="14">
        <v>51500000</v>
      </c>
      <c r="F62" s="14">
        <v>51357247</v>
      </c>
      <c r="G62" s="14">
        <f t="shared" si="0"/>
        <v>142753</v>
      </c>
      <c r="H62" s="14"/>
    </row>
    <row r="63" spans="2:8" x14ac:dyDescent="0.4">
      <c r="B63" s="12"/>
      <c r="C63" s="12"/>
      <c r="D63" s="13" t="s">
        <v>62</v>
      </c>
      <c r="E63" s="14">
        <v>50000000</v>
      </c>
      <c r="F63" s="14">
        <v>49144657</v>
      </c>
      <c r="G63" s="14">
        <f t="shared" si="0"/>
        <v>855343</v>
      </c>
      <c r="H63" s="14"/>
    </row>
    <row r="64" spans="2:8" x14ac:dyDescent="0.4">
      <c r="B64" s="12"/>
      <c r="C64" s="12"/>
      <c r="D64" s="13" t="s">
        <v>63</v>
      </c>
      <c r="E64" s="14">
        <v>16500000</v>
      </c>
      <c r="F64" s="14">
        <v>16496433</v>
      </c>
      <c r="G64" s="14">
        <f t="shared" si="0"/>
        <v>3567</v>
      </c>
      <c r="H64" s="14"/>
    </row>
    <row r="65" spans="2:8" x14ac:dyDescent="0.4">
      <c r="B65" s="12"/>
      <c r="C65" s="12"/>
      <c r="D65" s="13" t="s">
        <v>64</v>
      </c>
      <c r="E65" s="14">
        <v>5600000</v>
      </c>
      <c r="F65" s="14">
        <v>5251000</v>
      </c>
      <c r="G65" s="14">
        <f t="shared" si="0"/>
        <v>349000</v>
      </c>
      <c r="H65" s="14"/>
    </row>
    <row r="66" spans="2:8" x14ac:dyDescent="0.4">
      <c r="B66" s="12"/>
      <c r="C66" s="12"/>
      <c r="D66" s="13" t="s">
        <v>65</v>
      </c>
      <c r="E66" s="14">
        <v>38000000</v>
      </c>
      <c r="F66" s="14">
        <v>36860470</v>
      </c>
      <c r="G66" s="14">
        <f t="shared" si="0"/>
        <v>1139530</v>
      </c>
      <c r="H66" s="14"/>
    </row>
    <row r="67" spans="2:8" x14ac:dyDescent="0.4">
      <c r="B67" s="12"/>
      <c r="C67" s="12"/>
      <c r="D67" s="13" t="s">
        <v>66</v>
      </c>
      <c r="E67" s="14">
        <f>+E68+E69+E70+E71+E72+E73+E74+E75+E76+E77+E78+E79</f>
        <v>78030000</v>
      </c>
      <c r="F67" s="14">
        <f>+F68+F69+F70+F71+F72+F73+F74+F75+F76+F77+F78+F79</f>
        <v>76355887</v>
      </c>
      <c r="G67" s="14">
        <f t="shared" si="0"/>
        <v>1674113</v>
      </c>
      <c r="H67" s="14"/>
    </row>
    <row r="68" spans="2:8" x14ac:dyDescent="0.4">
      <c r="B68" s="12"/>
      <c r="C68" s="12"/>
      <c r="D68" s="13" t="s">
        <v>67</v>
      </c>
      <c r="E68" s="14">
        <v>27400000</v>
      </c>
      <c r="F68" s="14">
        <v>27354430</v>
      </c>
      <c r="G68" s="14">
        <f t="shared" si="0"/>
        <v>45570</v>
      </c>
      <c r="H68" s="14"/>
    </row>
    <row r="69" spans="2:8" x14ac:dyDescent="0.4">
      <c r="B69" s="12"/>
      <c r="C69" s="12"/>
      <c r="D69" s="13" t="s">
        <v>68</v>
      </c>
      <c r="E69" s="14">
        <v>10500000</v>
      </c>
      <c r="F69" s="14">
        <v>10412597</v>
      </c>
      <c r="G69" s="14">
        <f t="shared" si="0"/>
        <v>87403</v>
      </c>
      <c r="H69" s="14"/>
    </row>
    <row r="70" spans="2:8" x14ac:dyDescent="0.4">
      <c r="B70" s="12"/>
      <c r="C70" s="12"/>
      <c r="D70" s="13" t="s">
        <v>69</v>
      </c>
      <c r="E70" s="14">
        <v>1500000</v>
      </c>
      <c r="F70" s="14">
        <v>1202414</v>
      </c>
      <c r="G70" s="14">
        <f t="shared" si="0"/>
        <v>297586</v>
      </c>
      <c r="H70" s="14"/>
    </row>
    <row r="71" spans="2:8" x14ac:dyDescent="0.4">
      <c r="B71" s="12"/>
      <c r="C71" s="12"/>
      <c r="D71" s="13" t="s">
        <v>70</v>
      </c>
      <c r="E71" s="14">
        <v>110000</v>
      </c>
      <c r="F71" s="14">
        <v>55268</v>
      </c>
      <c r="G71" s="14">
        <f t="shared" ref="G71:G127" si="1">E71-F71</f>
        <v>54732</v>
      </c>
      <c r="H71" s="14"/>
    </row>
    <row r="72" spans="2:8" x14ac:dyDescent="0.4">
      <c r="B72" s="12"/>
      <c r="C72" s="12"/>
      <c r="D72" s="13" t="s">
        <v>71</v>
      </c>
      <c r="E72" s="14">
        <v>800000</v>
      </c>
      <c r="F72" s="14">
        <v>619403</v>
      </c>
      <c r="G72" s="14">
        <f t="shared" si="1"/>
        <v>180597</v>
      </c>
      <c r="H72" s="14"/>
    </row>
    <row r="73" spans="2:8" x14ac:dyDescent="0.4">
      <c r="B73" s="12"/>
      <c r="C73" s="12"/>
      <c r="D73" s="13" t="s">
        <v>72</v>
      </c>
      <c r="E73" s="14">
        <v>540000</v>
      </c>
      <c r="F73" s="14">
        <v>138202</v>
      </c>
      <c r="G73" s="14">
        <f t="shared" si="1"/>
        <v>401798</v>
      </c>
      <c r="H73" s="14"/>
    </row>
    <row r="74" spans="2:8" x14ac:dyDescent="0.4">
      <c r="B74" s="12"/>
      <c r="C74" s="12"/>
      <c r="D74" s="13" t="s">
        <v>73</v>
      </c>
      <c r="E74" s="14">
        <v>24430000</v>
      </c>
      <c r="F74" s="14">
        <v>24377501</v>
      </c>
      <c r="G74" s="14">
        <f t="shared" si="1"/>
        <v>52499</v>
      </c>
      <c r="H74" s="14"/>
    </row>
    <row r="75" spans="2:8" x14ac:dyDescent="0.4">
      <c r="B75" s="12"/>
      <c r="C75" s="12"/>
      <c r="D75" s="13" t="s">
        <v>74</v>
      </c>
      <c r="E75" s="14">
        <v>5650000</v>
      </c>
      <c r="F75" s="14">
        <v>5578570</v>
      </c>
      <c r="G75" s="14">
        <f t="shared" si="1"/>
        <v>71430</v>
      </c>
      <c r="H75" s="14"/>
    </row>
    <row r="76" spans="2:8" x14ac:dyDescent="0.4">
      <c r="B76" s="12"/>
      <c r="C76" s="12"/>
      <c r="D76" s="13" t="s">
        <v>75</v>
      </c>
      <c r="E76" s="14">
        <v>1400000</v>
      </c>
      <c r="F76" s="14">
        <v>1236696</v>
      </c>
      <c r="G76" s="14">
        <f t="shared" si="1"/>
        <v>163304</v>
      </c>
      <c r="H76" s="14"/>
    </row>
    <row r="77" spans="2:8" x14ac:dyDescent="0.4">
      <c r="B77" s="12"/>
      <c r="C77" s="12"/>
      <c r="D77" s="13" t="s">
        <v>76</v>
      </c>
      <c r="E77" s="14">
        <v>3400000</v>
      </c>
      <c r="F77" s="14">
        <v>3274053</v>
      </c>
      <c r="G77" s="14">
        <f t="shared" si="1"/>
        <v>125947</v>
      </c>
      <c r="H77" s="14"/>
    </row>
    <row r="78" spans="2:8" x14ac:dyDescent="0.4">
      <c r="B78" s="12"/>
      <c r="C78" s="12"/>
      <c r="D78" s="13" t="s">
        <v>77</v>
      </c>
      <c r="E78" s="14">
        <v>2000000</v>
      </c>
      <c r="F78" s="14">
        <v>1954905</v>
      </c>
      <c r="G78" s="14">
        <f t="shared" si="1"/>
        <v>45095</v>
      </c>
      <c r="H78" s="14"/>
    </row>
    <row r="79" spans="2:8" x14ac:dyDescent="0.4">
      <c r="B79" s="12"/>
      <c r="C79" s="12"/>
      <c r="D79" s="13" t="s">
        <v>78</v>
      </c>
      <c r="E79" s="14">
        <v>300000</v>
      </c>
      <c r="F79" s="14">
        <v>151848</v>
      </c>
      <c r="G79" s="14">
        <f t="shared" si="1"/>
        <v>148152</v>
      </c>
      <c r="H79" s="14"/>
    </row>
    <row r="80" spans="2:8" x14ac:dyDescent="0.4">
      <c r="B80" s="12"/>
      <c r="C80" s="12"/>
      <c r="D80" s="13" t="s">
        <v>79</v>
      </c>
      <c r="E80" s="14">
        <f>+E81+E82+E83+E84+E85+E86+E87+E88+E89+E90+E91+E92+E93+E94+E95+E96+E97+E98+E99</f>
        <v>58710000</v>
      </c>
      <c r="F80" s="14">
        <f>+F81+F82+F83+F84+F85+F86+F87+F88+F89+F90+F91+F92+F93+F94+F95+F96+F97+F98+F99</f>
        <v>55623947</v>
      </c>
      <c r="G80" s="14">
        <f t="shared" si="1"/>
        <v>3086053</v>
      </c>
      <c r="H80" s="14"/>
    </row>
    <row r="81" spans="2:8" x14ac:dyDescent="0.4">
      <c r="B81" s="12"/>
      <c r="C81" s="12"/>
      <c r="D81" s="13" t="s">
        <v>80</v>
      </c>
      <c r="E81" s="14">
        <v>1610000</v>
      </c>
      <c r="F81" s="14">
        <v>815970</v>
      </c>
      <c r="G81" s="14">
        <f t="shared" si="1"/>
        <v>794030</v>
      </c>
      <c r="H81" s="14"/>
    </row>
    <row r="82" spans="2:8" x14ac:dyDescent="0.4">
      <c r="B82" s="12"/>
      <c r="C82" s="12"/>
      <c r="D82" s="13" t="s">
        <v>81</v>
      </c>
      <c r="E82" s="14">
        <v>550000</v>
      </c>
      <c r="F82" s="14">
        <v>115747</v>
      </c>
      <c r="G82" s="14">
        <f t="shared" si="1"/>
        <v>434253</v>
      </c>
      <c r="H82" s="14"/>
    </row>
    <row r="83" spans="2:8" x14ac:dyDescent="0.4">
      <c r="B83" s="12"/>
      <c r="C83" s="12"/>
      <c r="D83" s="13" t="s">
        <v>82</v>
      </c>
      <c r="E83" s="14">
        <v>210000</v>
      </c>
      <c r="F83" s="14">
        <v>23880</v>
      </c>
      <c r="G83" s="14">
        <f t="shared" si="1"/>
        <v>186120</v>
      </c>
      <c r="H83" s="14"/>
    </row>
    <row r="84" spans="2:8" x14ac:dyDescent="0.4">
      <c r="B84" s="12"/>
      <c r="C84" s="12"/>
      <c r="D84" s="13" t="s">
        <v>83</v>
      </c>
      <c r="E84" s="14">
        <v>260000</v>
      </c>
      <c r="F84" s="14">
        <v>34628</v>
      </c>
      <c r="G84" s="14">
        <f t="shared" si="1"/>
        <v>225372</v>
      </c>
      <c r="H84" s="14"/>
    </row>
    <row r="85" spans="2:8" x14ac:dyDescent="0.4">
      <c r="B85" s="12"/>
      <c r="C85" s="12"/>
      <c r="D85" s="13" t="s">
        <v>84</v>
      </c>
      <c r="E85" s="14">
        <v>3300000</v>
      </c>
      <c r="F85" s="14">
        <v>3247304</v>
      </c>
      <c r="G85" s="14">
        <f t="shared" si="1"/>
        <v>52696</v>
      </c>
      <c r="H85" s="14"/>
    </row>
    <row r="86" spans="2:8" x14ac:dyDescent="0.4">
      <c r="B86" s="12"/>
      <c r="C86" s="12"/>
      <c r="D86" s="13" t="s">
        <v>85</v>
      </c>
      <c r="E86" s="14">
        <v>250000</v>
      </c>
      <c r="F86" s="14">
        <v>98560</v>
      </c>
      <c r="G86" s="14">
        <f t="shared" si="1"/>
        <v>151440</v>
      </c>
      <c r="H86" s="14"/>
    </row>
    <row r="87" spans="2:8" x14ac:dyDescent="0.4">
      <c r="B87" s="12"/>
      <c r="C87" s="12"/>
      <c r="D87" s="13" t="s">
        <v>86</v>
      </c>
      <c r="E87" s="14">
        <v>9000000</v>
      </c>
      <c r="F87" s="14">
        <v>8995273</v>
      </c>
      <c r="G87" s="14">
        <f t="shared" si="1"/>
        <v>4727</v>
      </c>
      <c r="H87" s="14"/>
    </row>
    <row r="88" spans="2:8" x14ac:dyDescent="0.4">
      <c r="B88" s="12"/>
      <c r="C88" s="12"/>
      <c r="D88" s="13" t="s">
        <v>87</v>
      </c>
      <c r="E88" s="14">
        <v>1090000</v>
      </c>
      <c r="F88" s="14">
        <v>990894</v>
      </c>
      <c r="G88" s="14">
        <f t="shared" si="1"/>
        <v>99106</v>
      </c>
      <c r="H88" s="14"/>
    </row>
    <row r="89" spans="2:8" x14ac:dyDescent="0.4">
      <c r="B89" s="12"/>
      <c r="C89" s="12"/>
      <c r="D89" s="13" t="s">
        <v>88</v>
      </c>
      <c r="E89" s="14">
        <v>50000</v>
      </c>
      <c r="F89" s="14"/>
      <c r="G89" s="14">
        <f t="shared" si="1"/>
        <v>50000</v>
      </c>
      <c r="H89" s="14"/>
    </row>
    <row r="90" spans="2:8" x14ac:dyDescent="0.4">
      <c r="B90" s="12"/>
      <c r="C90" s="12"/>
      <c r="D90" s="13" t="s">
        <v>89</v>
      </c>
      <c r="E90" s="14">
        <v>300000</v>
      </c>
      <c r="F90" s="14">
        <v>167000</v>
      </c>
      <c r="G90" s="14">
        <f t="shared" si="1"/>
        <v>133000</v>
      </c>
      <c r="H90" s="14"/>
    </row>
    <row r="91" spans="2:8" x14ac:dyDescent="0.4">
      <c r="B91" s="12"/>
      <c r="C91" s="12"/>
      <c r="D91" s="13" t="s">
        <v>90</v>
      </c>
      <c r="E91" s="14">
        <v>36930000</v>
      </c>
      <c r="F91" s="14">
        <v>36835626</v>
      </c>
      <c r="G91" s="14">
        <f t="shared" si="1"/>
        <v>94374</v>
      </c>
      <c r="H91" s="14"/>
    </row>
    <row r="92" spans="2:8" x14ac:dyDescent="0.4">
      <c r="B92" s="12"/>
      <c r="C92" s="12"/>
      <c r="D92" s="13" t="s">
        <v>91</v>
      </c>
      <c r="E92" s="14">
        <v>530000</v>
      </c>
      <c r="F92" s="14">
        <v>356235</v>
      </c>
      <c r="G92" s="14">
        <f t="shared" si="1"/>
        <v>173765</v>
      </c>
      <c r="H92" s="14"/>
    </row>
    <row r="93" spans="2:8" x14ac:dyDescent="0.4">
      <c r="B93" s="12"/>
      <c r="C93" s="12"/>
      <c r="D93" s="13" t="s">
        <v>75</v>
      </c>
      <c r="E93" s="14"/>
      <c r="F93" s="14"/>
      <c r="G93" s="14">
        <f t="shared" si="1"/>
        <v>0</v>
      </c>
      <c r="H93" s="14"/>
    </row>
    <row r="94" spans="2:8" x14ac:dyDescent="0.4">
      <c r="B94" s="12"/>
      <c r="C94" s="12"/>
      <c r="D94" s="13" t="s">
        <v>76</v>
      </c>
      <c r="E94" s="14"/>
      <c r="F94" s="14"/>
      <c r="G94" s="14">
        <f t="shared" si="1"/>
        <v>0</v>
      </c>
      <c r="H94" s="14"/>
    </row>
    <row r="95" spans="2:8" x14ac:dyDescent="0.4">
      <c r="B95" s="12"/>
      <c r="C95" s="12"/>
      <c r="D95" s="13" t="s">
        <v>92</v>
      </c>
      <c r="E95" s="14"/>
      <c r="F95" s="14"/>
      <c r="G95" s="14">
        <f t="shared" si="1"/>
        <v>0</v>
      </c>
      <c r="H95" s="14"/>
    </row>
    <row r="96" spans="2:8" x14ac:dyDescent="0.4">
      <c r="B96" s="12"/>
      <c r="C96" s="12"/>
      <c r="D96" s="13" t="s">
        <v>93</v>
      </c>
      <c r="E96" s="14">
        <v>190000</v>
      </c>
      <c r="F96" s="14">
        <v>22412</v>
      </c>
      <c r="G96" s="14">
        <f t="shared" si="1"/>
        <v>167588</v>
      </c>
      <c r="H96" s="14"/>
    </row>
    <row r="97" spans="2:8" x14ac:dyDescent="0.4">
      <c r="B97" s="12"/>
      <c r="C97" s="12"/>
      <c r="D97" s="13" t="s">
        <v>94</v>
      </c>
      <c r="E97" s="14">
        <v>3790000</v>
      </c>
      <c r="F97" s="14">
        <v>3658037</v>
      </c>
      <c r="G97" s="14">
        <f t="shared" si="1"/>
        <v>131963</v>
      </c>
      <c r="H97" s="14"/>
    </row>
    <row r="98" spans="2:8" x14ac:dyDescent="0.4">
      <c r="B98" s="12"/>
      <c r="C98" s="12"/>
      <c r="D98" s="13" t="s">
        <v>95</v>
      </c>
      <c r="E98" s="14">
        <v>300000</v>
      </c>
      <c r="F98" s="14">
        <v>47881</v>
      </c>
      <c r="G98" s="14">
        <f t="shared" si="1"/>
        <v>252119</v>
      </c>
      <c r="H98" s="14"/>
    </row>
    <row r="99" spans="2:8" x14ac:dyDescent="0.4">
      <c r="B99" s="12"/>
      <c r="C99" s="12"/>
      <c r="D99" s="13" t="s">
        <v>96</v>
      </c>
      <c r="E99" s="14">
        <v>350000</v>
      </c>
      <c r="F99" s="14">
        <v>214500</v>
      </c>
      <c r="G99" s="14">
        <f t="shared" si="1"/>
        <v>135500</v>
      </c>
      <c r="H99" s="14"/>
    </row>
    <row r="100" spans="2:8" x14ac:dyDescent="0.4">
      <c r="B100" s="12"/>
      <c r="C100" s="12"/>
      <c r="D100" s="13" t="s">
        <v>97</v>
      </c>
      <c r="E100" s="14">
        <v>2790000</v>
      </c>
      <c r="F100" s="14">
        <v>2621430</v>
      </c>
      <c r="G100" s="14">
        <f t="shared" si="1"/>
        <v>168570</v>
      </c>
      <c r="H100" s="14"/>
    </row>
    <row r="101" spans="2:8" x14ac:dyDescent="0.4">
      <c r="B101" s="12"/>
      <c r="C101" s="12"/>
      <c r="D101" s="13" t="s">
        <v>98</v>
      </c>
      <c r="E101" s="14">
        <f>+E102</f>
        <v>2430000</v>
      </c>
      <c r="F101" s="14">
        <f>+F102</f>
        <v>1864984</v>
      </c>
      <c r="G101" s="14">
        <f t="shared" si="1"/>
        <v>565016</v>
      </c>
      <c r="H101" s="14"/>
    </row>
    <row r="102" spans="2:8" x14ac:dyDescent="0.4">
      <c r="B102" s="12"/>
      <c r="C102" s="12"/>
      <c r="D102" s="13" t="s">
        <v>99</v>
      </c>
      <c r="E102" s="14">
        <v>2430000</v>
      </c>
      <c r="F102" s="14">
        <v>1864984</v>
      </c>
      <c r="G102" s="14">
        <f t="shared" si="1"/>
        <v>565016</v>
      </c>
      <c r="H102" s="14"/>
    </row>
    <row r="103" spans="2:8" x14ac:dyDescent="0.4">
      <c r="B103" s="12"/>
      <c r="C103" s="15"/>
      <c r="D103" s="16" t="s">
        <v>100</v>
      </c>
      <c r="E103" s="17">
        <f>+E59+E67+E80+E100+E101</f>
        <v>468560000</v>
      </c>
      <c r="F103" s="17">
        <f>+F59+F67+F80+F100+F101</f>
        <v>459275977</v>
      </c>
      <c r="G103" s="17">
        <f t="shared" si="1"/>
        <v>9284023</v>
      </c>
      <c r="H103" s="17"/>
    </row>
    <row r="104" spans="2:8" x14ac:dyDescent="0.4">
      <c r="B104" s="15"/>
      <c r="C104" s="18" t="s">
        <v>101</v>
      </c>
      <c r="D104" s="19"/>
      <c r="E104" s="20">
        <f xml:space="preserve"> +E58 - E103</f>
        <v>59610000</v>
      </c>
      <c r="F104" s="20">
        <f xml:space="preserve"> +F58 - F103</f>
        <v>47757878</v>
      </c>
      <c r="G104" s="20">
        <f t="shared" si="1"/>
        <v>11852122</v>
      </c>
      <c r="H104" s="20"/>
    </row>
    <row r="105" spans="2:8" ht="30" x14ac:dyDescent="0.4">
      <c r="B105" s="9" t="s">
        <v>102</v>
      </c>
      <c r="C105" s="21" t="s">
        <v>10</v>
      </c>
      <c r="D105" s="16" t="s">
        <v>103</v>
      </c>
      <c r="E105" s="17">
        <f>0</f>
        <v>0</v>
      </c>
      <c r="F105" s="17">
        <f>0</f>
        <v>0</v>
      </c>
      <c r="G105" s="17">
        <f t="shared" si="1"/>
        <v>0</v>
      </c>
      <c r="H105" s="17"/>
    </row>
    <row r="106" spans="2:8" x14ac:dyDescent="0.4">
      <c r="B106" s="12"/>
      <c r="C106" s="9" t="s">
        <v>57</v>
      </c>
      <c r="D106" s="13" t="s">
        <v>104</v>
      </c>
      <c r="E106" s="14">
        <v>41610000</v>
      </c>
      <c r="F106" s="14">
        <v>41610000</v>
      </c>
      <c r="G106" s="14">
        <f t="shared" si="1"/>
        <v>0</v>
      </c>
      <c r="H106" s="14"/>
    </row>
    <row r="107" spans="2:8" x14ac:dyDescent="0.4">
      <c r="B107" s="12"/>
      <c r="C107" s="12"/>
      <c r="D107" s="13" t="s">
        <v>105</v>
      </c>
      <c r="E107" s="14">
        <f>+E108+E109+E110+E111</f>
        <v>3000000</v>
      </c>
      <c r="F107" s="14">
        <f>+F108+F109+F110+F111</f>
        <v>2405840</v>
      </c>
      <c r="G107" s="14">
        <f t="shared" si="1"/>
        <v>594160</v>
      </c>
      <c r="H107" s="14"/>
    </row>
    <row r="108" spans="2:8" x14ac:dyDescent="0.4">
      <c r="B108" s="12"/>
      <c r="C108" s="12"/>
      <c r="D108" s="13" t="s">
        <v>106</v>
      </c>
      <c r="E108" s="14"/>
      <c r="F108" s="14"/>
      <c r="G108" s="14">
        <f t="shared" si="1"/>
        <v>0</v>
      </c>
      <c r="H108" s="14"/>
    </row>
    <row r="109" spans="2:8" x14ac:dyDescent="0.4">
      <c r="B109" s="12"/>
      <c r="C109" s="12"/>
      <c r="D109" s="13" t="s">
        <v>107</v>
      </c>
      <c r="E109" s="14"/>
      <c r="F109" s="14"/>
      <c r="G109" s="14">
        <f t="shared" si="1"/>
        <v>0</v>
      </c>
      <c r="H109" s="14"/>
    </row>
    <row r="110" spans="2:8" x14ac:dyDescent="0.4">
      <c r="B110" s="12"/>
      <c r="C110" s="12"/>
      <c r="D110" s="13" t="s">
        <v>108</v>
      </c>
      <c r="E110" s="14"/>
      <c r="F110" s="14"/>
      <c r="G110" s="14">
        <f t="shared" si="1"/>
        <v>0</v>
      </c>
      <c r="H110" s="14"/>
    </row>
    <row r="111" spans="2:8" x14ac:dyDescent="0.4">
      <c r="B111" s="12"/>
      <c r="C111" s="12"/>
      <c r="D111" s="13" t="s">
        <v>109</v>
      </c>
      <c r="E111" s="14">
        <v>3000000</v>
      </c>
      <c r="F111" s="14">
        <v>2405840</v>
      </c>
      <c r="G111" s="14">
        <f t="shared" si="1"/>
        <v>594160</v>
      </c>
      <c r="H111" s="14"/>
    </row>
    <row r="112" spans="2:8" x14ac:dyDescent="0.4">
      <c r="B112" s="12"/>
      <c r="C112" s="15"/>
      <c r="D112" s="16" t="s">
        <v>110</v>
      </c>
      <c r="E112" s="17">
        <f>+E106+E107</f>
        <v>44610000</v>
      </c>
      <c r="F112" s="17">
        <f>+F106+F107</f>
        <v>44015840</v>
      </c>
      <c r="G112" s="17">
        <f t="shared" si="1"/>
        <v>594160</v>
      </c>
      <c r="H112" s="17"/>
    </row>
    <row r="113" spans="2:8" x14ac:dyDescent="0.4">
      <c r="B113" s="15"/>
      <c r="C113" s="22" t="s">
        <v>111</v>
      </c>
      <c r="D113" s="19"/>
      <c r="E113" s="20">
        <f xml:space="preserve"> +E105 - E112</f>
        <v>-44610000</v>
      </c>
      <c r="F113" s="20">
        <f xml:space="preserve"> +F105 - F112</f>
        <v>-44015840</v>
      </c>
      <c r="G113" s="20">
        <f t="shared" si="1"/>
        <v>-594160</v>
      </c>
      <c r="H113" s="20"/>
    </row>
    <row r="114" spans="2:8" x14ac:dyDescent="0.4">
      <c r="B114" s="9" t="s">
        <v>112</v>
      </c>
      <c r="C114" s="9" t="s">
        <v>10</v>
      </c>
      <c r="D114" s="13" t="s">
        <v>113</v>
      </c>
      <c r="E114" s="14">
        <f>+E115</f>
        <v>0</v>
      </c>
      <c r="F114" s="14">
        <f>+F115</f>
        <v>0</v>
      </c>
      <c r="G114" s="14">
        <f t="shared" si="1"/>
        <v>0</v>
      </c>
      <c r="H114" s="14"/>
    </row>
    <row r="115" spans="2:8" x14ac:dyDescent="0.4">
      <c r="B115" s="12"/>
      <c r="C115" s="12"/>
      <c r="D115" s="13" t="s">
        <v>114</v>
      </c>
      <c r="E115" s="14"/>
      <c r="F115" s="14"/>
      <c r="G115" s="14">
        <f t="shared" si="1"/>
        <v>0</v>
      </c>
      <c r="H115" s="14"/>
    </row>
    <row r="116" spans="2:8" x14ac:dyDescent="0.4">
      <c r="B116" s="12"/>
      <c r="C116" s="15"/>
      <c r="D116" s="16" t="s">
        <v>115</v>
      </c>
      <c r="E116" s="17">
        <f>+E114</f>
        <v>0</v>
      </c>
      <c r="F116" s="17">
        <f>+F114</f>
        <v>0</v>
      </c>
      <c r="G116" s="17">
        <f t="shared" si="1"/>
        <v>0</v>
      </c>
      <c r="H116" s="17"/>
    </row>
    <row r="117" spans="2:8" x14ac:dyDescent="0.4">
      <c r="B117" s="12"/>
      <c r="C117" s="9" t="s">
        <v>57</v>
      </c>
      <c r="D117" s="13" t="s">
        <v>116</v>
      </c>
      <c r="E117" s="14">
        <f>+E118+E119+E120</f>
        <v>5000000</v>
      </c>
      <c r="F117" s="14">
        <f>+F118+F119+F120</f>
        <v>5000000</v>
      </c>
      <c r="G117" s="14">
        <f t="shared" si="1"/>
        <v>0</v>
      </c>
      <c r="H117" s="14"/>
    </row>
    <row r="118" spans="2:8" x14ac:dyDescent="0.4">
      <c r="B118" s="12"/>
      <c r="C118" s="12"/>
      <c r="D118" s="13" t="s">
        <v>117</v>
      </c>
      <c r="E118" s="14"/>
      <c r="F118" s="14"/>
      <c r="G118" s="14">
        <f t="shared" si="1"/>
        <v>0</v>
      </c>
      <c r="H118" s="14"/>
    </row>
    <row r="119" spans="2:8" x14ac:dyDescent="0.4">
      <c r="B119" s="12"/>
      <c r="C119" s="12"/>
      <c r="D119" s="13" t="s">
        <v>118</v>
      </c>
      <c r="E119" s="14"/>
      <c r="F119" s="14"/>
      <c r="G119" s="14">
        <f t="shared" si="1"/>
        <v>0</v>
      </c>
      <c r="H119" s="14"/>
    </row>
    <row r="120" spans="2:8" x14ac:dyDescent="0.4">
      <c r="B120" s="12"/>
      <c r="C120" s="12"/>
      <c r="D120" s="13" t="s">
        <v>119</v>
      </c>
      <c r="E120" s="14">
        <v>5000000</v>
      </c>
      <c r="F120" s="14">
        <v>5000000</v>
      </c>
      <c r="G120" s="14">
        <f t="shared" si="1"/>
        <v>0</v>
      </c>
      <c r="H120" s="14"/>
    </row>
    <row r="121" spans="2:8" x14ac:dyDescent="0.4">
      <c r="B121" s="12"/>
      <c r="C121" s="15"/>
      <c r="D121" s="23" t="s">
        <v>120</v>
      </c>
      <c r="E121" s="24">
        <f>+E117</f>
        <v>5000000</v>
      </c>
      <c r="F121" s="24">
        <f>+F117</f>
        <v>5000000</v>
      </c>
      <c r="G121" s="24">
        <f t="shared" si="1"/>
        <v>0</v>
      </c>
      <c r="H121" s="24"/>
    </row>
    <row r="122" spans="2:8" x14ac:dyDescent="0.4">
      <c r="B122" s="15"/>
      <c r="C122" s="22" t="s">
        <v>121</v>
      </c>
      <c r="D122" s="19"/>
      <c r="E122" s="20">
        <f xml:space="preserve"> +E116 - E121</f>
        <v>-5000000</v>
      </c>
      <c r="F122" s="20">
        <f xml:space="preserve"> +F116 - F121</f>
        <v>-5000000</v>
      </c>
      <c r="G122" s="20">
        <f t="shared" si="1"/>
        <v>0</v>
      </c>
      <c r="H122" s="20"/>
    </row>
    <row r="123" spans="2:8" x14ac:dyDescent="0.4">
      <c r="B123" s="25" t="s">
        <v>122</v>
      </c>
      <c r="C123" s="26"/>
      <c r="D123" s="27"/>
      <c r="E123" s="28">
        <v>10000000</v>
      </c>
      <c r="F123" s="28"/>
      <c r="G123" s="28">
        <f>E123 + E124</f>
        <v>10000000</v>
      </c>
      <c r="H123" s="28"/>
    </row>
    <row r="124" spans="2:8" x14ac:dyDescent="0.4">
      <c r="B124" s="29"/>
      <c r="C124" s="30"/>
      <c r="D124" s="31"/>
      <c r="E124" s="32"/>
      <c r="F124" s="32"/>
      <c r="G124" s="32"/>
      <c r="H124" s="32"/>
    </row>
    <row r="125" spans="2:8" x14ac:dyDescent="0.4">
      <c r="B125" s="22" t="s">
        <v>123</v>
      </c>
      <c r="C125" s="18"/>
      <c r="D125" s="19"/>
      <c r="E125" s="20">
        <f xml:space="preserve"> +E104 +E113 +E122 - (E123 + E124)</f>
        <v>0</v>
      </c>
      <c r="F125" s="20">
        <f xml:space="preserve"> +F104 +F113 +F122 - (F123 + F124)</f>
        <v>-1257962</v>
      </c>
      <c r="G125" s="20">
        <f t="shared" si="1"/>
        <v>1257962</v>
      </c>
      <c r="H125" s="20"/>
    </row>
    <row r="126" spans="2:8" x14ac:dyDescent="0.4">
      <c r="B126" s="22" t="s">
        <v>124</v>
      </c>
      <c r="C126" s="18"/>
      <c r="D126" s="19"/>
      <c r="E126" s="20">
        <v>413388610</v>
      </c>
      <c r="F126" s="20">
        <v>413388610</v>
      </c>
      <c r="G126" s="20">
        <f t="shared" si="1"/>
        <v>0</v>
      </c>
      <c r="H126" s="20"/>
    </row>
    <row r="127" spans="2:8" x14ac:dyDescent="0.4">
      <c r="B127" s="22" t="s">
        <v>125</v>
      </c>
      <c r="C127" s="18"/>
      <c r="D127" s="19"/>
      <c r="E127" s="20">
        <f xml:space="preserve"> +E125 +E126</f>
        <v>413388610</v>
      </c>
      <c r="F127" s="20">
        <f xml:space="preserve"> +F125 +F126</f>
        <v>412130648</v>
      </c>
      <c r="G127" s="20">
        <f t="shared" si="1"/>
        <v>1257962</v>
      </c>
      <c r="H127" s="20"/>
    </row>
  </sheetData>
  <mergeCells count="11">
    <mergeCell ref="B105:B113"/>
    <mergeCell ref="C106:C112"/>
    <mergeCell ref="B114:B122"/>
    <mergeCell ref="C114:C116"/>
    <mergeCell ref="C117:C121"/>
    <mergeCell ref="B2:H2"/>
    <mergeCell ref="B3:H3"/>
    <mergeCell ref="B5:D5"/>
    <mergeCell ref="B6:B104"/>
    <mergeCell ref="C6:C58"/>
    <mergeCell ref="C59:C103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福）寿幸会</vt:lpstr>
      <vt:lpstr>'福）寿幸会'!Print_Titles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2022-06-29T01:07:51Z</dcterms:created>
  <dcterms:modified xsi:type="dcterms:W3CDTF">2022-06-29T01:07:52Z</dcterms:modified>
</cp:coreProperties>
</file>